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dgshr-my.sharepoint.com/personal/admin_kdgshr_onmicrosoft_com/Documents/Dario Lendić/KDGS - DOKUMENTACIJA/JAVNA NABAVA/2025 - REALIZACIJA/5-2025 IZGRADNJA JAVNE RASVJETE UZ DJEČJA IGRALIŠTA/TROŠKOVNIK ZA NABAVU/"/>
    </mc:Choice>
  </mc:AlternateContent>
  <xr:revisionPtr revIDLastSave="614" documentId="8_{5AB50390-2CA5-4467-AEB9-8D0726B56722}" xr6:coauthVersionLast="47" xr6:coauthVersionMax="47" xr10:uidLastSave="{9F5B4F90-C2A5-4202-87C3-C0A75A4D2D42}"/>
  <bookViews>
    <workbookView xWindow="-108" yWindow="-108" windowWidth="23256" windowHeight="12456" tabRatio="959" xr2:uid="{8F34433F-7EE6-4877-9391-E5E5F2006A38}"/>
  </bookViews>
  <sheets>
    <sheet name="NASLOVNICA" sheetId="52" r:id="rId1"/>
    <sheet name="TROŠKOVNIK" sheetId="77" r:id="rId2"/>
  </sheets>
  <definedNames>
    <definedName name="OLE_LINK1" localSheetId="0">#N/A</definedName>
    <definedName name="_xlnm.Print_Area" localSheetId="0">NASLOVNICA!$A$1:$B$36</definedName>
    <definedName name="_xlnm.Print_Area" localSheetId="1">TROŠKOVNIK!$A$1:$F$115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77" l="1"/>
  <c r="B111" i="77"/>
  <c r="B109" i="77"/>
  <c r="B107" i="77"/>
  <c r="B105" i="77"/>
  <c r="F98" i="77"/>
  <c r="F96" i="77"/>
  <c r="F101" i="77" s="1"/>
  <c r="F113" i="77" s="1"/>
  <c r="F89" i="77"/>
  <c r="D85" i="77"/>
  <c r="F85" i="77" s="1"/>
  <c r="D83" i="77"/>
  <c r="F83" i="77" s="1"/>
  <c r="D81" i="77"/>
  <c r="F81" i="77" s="1"/>
  <c r="D79" i="77"/>
  <c r="F79" i="77" s="1"/>
  <c r="D77" i="77"/>
  <c r="F77" i="77" s="1"/>
  <c r="D75" i="77"/>
  <c r="F75" i="77" s="1"/>
  <c r="F87" i="77"/>
  <c r="F69" i="77"/>
  <c r="D63" i="77"/>
  <c r="F63" i="77" s="1"/>
  <c r="F61" i="77"/>
  <c r="D55" i="77"/>
  <c r="F55" i="77" s="1"/>
  <c r="D59" i="77"/>
  <c r="F59" i="77" s="1"/>
  <c r="F65" i="77"/>
  <c r="F67" i="77"/>
  <c r="F57" i="77"/>
  <c r="F45" i="77"/>
  <c r="D41" i="77"/>
  <c r="F41" i="77" s="1"/>
  <c r="D39" i="77"/>
  <c r="F39" i="77" s="1"/>
  <c r="D37" i="77"/>
  <c r="F37" i="77" s="1"/>
  <c r="D35" i="77"/>
  <c r="F35" i="77" s="1"/>
  <c r="D33" i="77"/>
  <c r="F33" i="77" s="1"/>
  <c r="D43" i="77"/>
  <c r="F43" i="77" s="1"/>
  <c r="F25" i="77"/>
  <c r="F23" i="77"/>
  <c r="F21" i="77"/>
  <c r="F19" i="77"/>
  <c r="F17" i="77"/>
  <c r="F15" i="77"/>
  <c r="F13" i="77"/>
  <c r="F11" i="77"/>
  <c r="F9" i="77"/>
  <c r="F91" i="77" l="1"/>
  <c r="F111" i="77" s="1"/>
  <c r="F71" i="77"/>
  <c r="F109" i="77" s="1"/>
  <c r="F27" i="77"/>
  <c r="F105" i="77" s="1"/>
  <c r="F48" i="77"/>
  <c r="F107" i="77" s="1"/>
  <c r="F115" i="77" l="1"/>
</calcChain>
</file>

<file path=xl/sharedStrings.xml><?xml version="1.0" encoding="utf-8"?>
<sst xmlns="http://schemas.openxmlformats.org/spreadsheetml/2006/main" count="139" uniqueCount="76">
  <si>
    <t>m</t>
  </si>
  <si>
    <t>TROŠKOVNIK ELEKTROINSTALACIJA</t>
  </si>
  <si>
    <t>RASVJETA</t>
  </si>
  <si>
    <t>1.</t>
  </si>
  <si>
    <t>2.</t>
  </si>
  <si>
    <t>3.</t>
  </si>
  <si>
    <t>kom</t>
  </si>
  <si>
    <t>ISPITIVANJE INSTALACIJE, ATESTI I DOKUMENTACIJA</t>
  </si>
  <si>
    <t xml:space="preserve">                    </t>
  </si>
  <si>
    <t>Sitni spojni i montažni materijal</t>
  </si>
  <si>
    <t>komplet</t>
  </si>
  <si>
    <t>SVEUKUPNO :</t>
  </si>
  <si>
    <t xml:space="preserve">REKAPITULACIJA </t>
  </si>
  <si>
    <t xml:space="preserve">
</t>
  </si>
  <si>
    <t>C</t>
  </si>
  <si>
    <t>DEMONTAŽNI I PRIPREMNI RADOVI</t>
  </si>
  <si>
    <t xml:space="preserve">
PRNJAK INŽENJERING d.o.o.
Potok Strabežnik 14, 21212 Kaštel Sućurac, OIB: 76417835995
GORAN PRNJAK, mag.ing.el.</t>
  </si>
  <si>
    <t>Redni broj</t>
  </si>
  <si>
    <t>Opis materijala i radova</t>
  </si>
  <si>
    <t>Jedin. Mjera</t>
  </si>
  <si>
    <t>Količina</t>
  </si>
  <si>
    <t>Jedinična cijena</t>
  </si>
  <si>
    <t>Ukupno</t>
  </si>
  <si>
    <t>B</t>
  </si>
  <si>
    <t>Sve stavke uključuju dobava, doprema, montažu i spajanje materijala, te sav spojni i montažni pribor koji je potreban za potpunu funkcionalnost.</t>
  </si>
  <si>
    <t>D</t>
  </si>
  <si>
    <t>A</t>
  </si>
  <si>
    <t>UKUPNO A:  DEMONTAŽNI I PRIPREMNI RADOVI</t>
  </si>
  <si>
    <t>KABELI  I INSTALACIJSKI MATERIJAL</t>
  </si>
  <si>
    <t>INVESTITOR:  GRAD SOLIN, OIB: 40642464411
                            STJEPANA RADIĆA 42, 21 210 SOLIN</t>
  </si>
  <si>
    <t xml:space="preserve">OSVJETLJENJE IGRALIŠTA NA PODRUČJU GRADA SOLINA
</t>
  </si>
  <si>
    <t>Demontaža napojnih kabela unutar stupa</t>
  </si>
  <si>
    <t>Demontirana elektro oprema se u dogovoru sa investitorom odvozi na skladište investitora ili deponij. U stavku potrebno uključiti sve demontažne radove, demontaže ovjesnog i ostalog materijala</t>
  </si>
  <si>
    <t>UKUPNO B: KABELI, KABELSKI KANALI I INSTALACIJSKI MATERIJAL</t>
  </si>
  <si>
    <t>UKUPNO C: RASVJETA</t>
  </si>
  <si>
    <t xml:space="preserve">Ispitivanja, tehnički pregled i primopredaja radova:
 - ispitivanje izolacije kabela,
 - ispitivanje neprekinutosti zaštitnog vodiča i povezanost metalnih masa na izjednačenje potencijala
 - mjerenje osvjetljenosti
 - mjerenje otpora uzemljenja 
 - kontrola mehaničke zaštite i zahtijevane IP zaštite
 - predaja izjava o sukladnosti i drugih potrebnih atestnih lista i tehničkih uputstava za rad na hrvatskom jeziku,te
predaja Naručitelju svih rezultata ispitivanja i testova </t>
  </si>
  <si>
    <t xml:space="preserve">Dobava, doprema, montaža, spajanje i polaganje instalacijskog materijala. Stavka uključuje sav spojni i montažni pribor koji je potreban za potpunu funkcionalnost. Kabeli se polažu i provlače u plastične cijevi, te je obaveza pridržavati se pravila obilježavanja kabelskih žila. </t>
  </si>
  <si>
    <t>Niskonaponski kabeli NYY-J 3x2,5mm2
Dobava,doprema i polaganje/provlačenje,te spajanje kabela u stupovima i na reflektorima.                                    
Obračun po m ugrađenih niskonaponskih kabela.</t>
  </si>
  <si>
    <t>Povezivanje novoplaniranih stupova na elekroenergetsku mrežu sa obližnjeg stupa videonadzora. Predviđa se povezivanje podzemnim putem (osim ako se investitor ne odluči za zračni SKS kabel).</t>
  </si>
  <si>
    <t>Energetski kabel 0,6/1 kV.
Dobava, doprema i polaganjeu kb rov, energetski kabel NAYY 4x16 mm2, 0,6/1 kV.
Obračun po m položenog kabela.</t>
  </si>
  <si>
    <t>GRAĐEVINSKI RADOVI</t>
  </si>
  <si>
    <t>Cu uzemljivačko uže 50 mm2.
Dobava, doprema i polaganje uzemljivača Cu uže 50mm2, komplet sa spojnicama, sa spajanjem na rasvjetne stupove.
Obračun po m položene užeta.</t>
  </si>
  <si>
    <t>4.</t>
  </si>
  <si>
    <t>Kolčenje rasvjetnih stupova .
Na temelju podataka iz projekta treba iskolčiti točan položaj rasvjetnih stupova.Uz iskolčenje treba izvesti i osiguranje točaka. Rad na iskolčenju izvodi ovlašteni geodet.
Jedinična cijena sadrži sav rad i pomoćna sredstva za izvedbu iskolčenja i osiguranja točaka.
Obračun po kom.</t>
  </si>
  <si>
    <t>Kolčenje kb trase .
Na temelju podataka iz projekta treba iskolčiti trasu podzemnih instalacija.Uz iskolčenje treba izvesti i osiguranje točaka. Rad na iskolčenju izvodi ovlašteni geodet.
Jedinična cijena sadrži sav rad i pomoćna sredstva za izvedbu iskolčenja i osiguranja točaka.
Obračun po m' iskolčene trase</t>
  </si>
  <si>
    <t>Iskop kb rova za polaganje instalacija.
Iskop rova bez obzira na kategoriju zemljišta za polaganje kabela. Iskop se izvodi prema trasi u projektu. Način iskopa treba izvesti tako da se dobiju pravilni pokosi i projektirane dubine. Rad se izvodi strojno i ručno uz max.pažnju da se ne oštete postojeće instalacije koje su u funkciji. Materijal iz iskopa se odbacuje neposredno uz rov radi ponovne ugradnje, a višak će se odvesti na gradski deponij. Minimalna dubina rova iznosi od 80 cm.
Odvoz materijala od iskopa obračunat je u posebnoj stavci. Obračun po m izvedenog iskopa.
dim. kb rova 0,40 x 0,80m</t>
  </si>
  <si>
    <t xml:space="preserve">3. </t>
  </si>
  <si>
    <t>5.</t>
  </si>
  <si>
    <t>Plastični GAL štitnik, L profil, koji se postavlja poviše napojnog kabela javne rasvjete. Preklop štitnika raditi na cca 10 cm.</t>
  </si>
  <si>
    <t>Plastična upozoravajuća traka sa tekstom POZOR ENERGETSKI KABEL, širina trake 26 cm.</t>
  </si>
  <si>
    <t>6.</t>
  </si>
  <si>
    <t>Iskop rupe za temelj stupa javne rasvjete sa pravilnim odsijecanjima strana. Iskop se vrši u zemlji kategorije prosječno A i B. Višak materijala odvesti na deponij sa ukrcajem, odvozom, iskrcajem, sa svim taksama za deponiranje.
Dimenzije temelja (dužina x širina x dubina) 1,00 x 1,00 x 1,10 m</t>
  </si>
  <si>
    <t>7.</t>
  </si>
  <si>
    <t>UKUPNO D: GRAĐEVINSKI RADOVI</t>
  </si>
  <si>
    <t>E</t>
  </si>
  <si>
    <t>UKUPNO E: ISPITIVANJE INSTALACIJE, ATESTI I DOKUMENTACIJA</t>
  </si>
  <si>
    <t>Povezivanje novoplaniranih stupova na elekroenergetsku mrežu sa obližnjeg stupa JR. Predviđa se povezivanje podzemnim putem (osim ako se investitor ne odluči za zračni SKS kabel).</t>
  </si>
  <si>
    <t>Demontaža postojećih reflektora.</t>
  </si>
  <si>
    <t>Nosač ili namjenski pribor za montažu gore navedenog reflektora na stup.</t>
  </si>
  <si>
    <t>Demontaža postojeće svijetiljke</t>
  </si>
  <si>
    <t>Nosač svjetiljke za rasvjetne stupove s vrhom promjera do Ø 60, kut između nosača 120 stupnjeva, za montažu dvije svjetiljke na vrhu stupa. Konzolu prilagoditi vrhu stupa i samoj svjetiljci.</t>
  </si>
  <si>
    <t>Nosač ili namjenski pribor za montažu gore navedenog reflektora na betonski stup.</t>
  </si>
  <si>
    <t>Kompresijske odvojne vodonepropusne stezaljke za probijanje izolacije, koje se koriste za povezivanje planiranih svjetiljki i postojećeg zračnog napojnog kabela
javne rasvjete, sljedećih karakteristika:
- maksimalna podnosiva struja 63 A
- kućište crne boje, pojačano sa zaštitom od UV zračenja
- prihvat kabela do 70 mm², izlazni kabeli do max 6 mm²</t>
  </si>
  <si>
    <t xml:space="preserve">Izvedba spoja za planirani reflektor na betonskom stupu u  kompletu sa svim spojnim i ovjesnim materijalom. </t>
  </si>
  <si>
    <t xml:space="preserve">Povezivanje planiranog reflektora na elekroenergetsku mrežu, reflektor se postavlja na betonski NN stup. Zračni kabel spojen je na postojeće strujne izlaze upotrebom izoliranih stezaljki za probijanje izolacije. </t>
  </si>
  <si>
    <t>8.</t>
  </si>
  <si>
    <t>Pilanje grana stabala u radijusu od 1m oko reflektrora
Navedeno je obaveza Naručitelja.</t>
  </si>
  <si>
    <t>9.</t>
  </si>
  <si>
    <t>OSVJETLJENJE IGRALIŠTA NA PODRUČJU GRADA SOLINA</t>
  </si>
  <si>
    <t>LED reflektor, za vanjsku i unutarnju primjenu u industrijskim i sportskim aplikacijama, kao što su fasade, skladišta, parkirališta i sportski tereni. Zahvaljujući crnom prahom obloženom aluminijskom kućištu od tlačno lijevanog aluminija i prednjem staklu, uređaj je čvrst, izdržljiv (IP66 i IK08) i može izdržati teške uvjete okoline (kao što su varijacije temperature okoline od -30°C do +50 °C).Svjetiljka se može montirati na strop, zid ili pod pomoću integriranog podesivog čeličnog nosača s kutomjerom ili montirati na stup pomoću namjenskog pribora (naručuje se zasebno).
Snaga svjetiljke u [lm]: 27600. Snaga svjetiljke [W]: 200 W. Svjetlosna učinkovitost [lm/W]: 138. CRI: 80. Temperatura boje [K]: 4000. IP stupanj zaštite: IP66. IK08 5J xx5. Klasa zaštite: I. 
Optika: asimetrična - . Neto težina [kg]: 4,689. Ukupna duljina [mm]: 400. Ukupna širina [mm]: 341. Ukupna visina [mm]: 71.
Značajke svjetla | MacAdam: 5. Održavanje lumena: L80B50@80000h. Distribucija emisije svjetlosti: Izravna. IPEA* (velike površine, kružni tokovi): A7+. IPEA* (zelene površine): A5+.
Certifikati CE / ENEC / UKCA
Tip kao Gewiss ELIA FL XL3 200W ASYMMETRIC ili jednakovrijedno</t>
  </si>
  <si>
    <t>Posttop LED ulična svjetiljka.
Nazivna snaga: 30,00 W, Faktor snage: &gt; 0,90, Svjetlosni tok: 3900 lm, Svjetlosna učinkovitost: 130 lm/W, Standardna devijacija slaganja boja: &lt; 5 sdcm, Indeks reprodukcije boja: 70, Temperatura boje: 3000 K, Treperenje: &lt; 5 %, Životni vijek L70/B50 na 25 °C: 100000 h
Materijal kućišta Aluminij premazan prahom, Materijal poklopca Polikarbonat (PC), Boja kućišta siva.
Distribucija svjetla s kutom snopa od 58° x 160° optimiziranim za ulice slične širine kao i visina stupa s visokom ujednačenošću svjetla. Podešavanje kuta nagiba +/- 30° bez otvaranja kućišta. Nema gornjeg omjera izlazne svjetlosti (ULOR 0%) kada se montira pod nagibom od 0°.
Podesivi adapter za montažu za bočnu ugradnju i montažu na stup na vanjskim stupovima. Uključen adapter za montažu za stupove od 48-60 mm. Dodatno smanjenje za 42 mm.
Vanjska primjena, temperaturni raspon -30…+50 °C. Prikladno za ceste M-, C- i P-klase acc. prema EN 13201.
CE/REACH/RoHS/ENEC.
Klasa zaštite I, zaštita od prodora IP66. Zaštita od udaraca IK08. Zaštita od prenapona: do 2,5 kV (L/N-GND).
Dimenzije: 448,00 mm x 172,00 mm x 73,00 mm, težina: 1450.000 g.
Tip kao: Ledvance SL AREA SPD SM V 30W 730 RV20ST GY ili jednakovrijedno</t>
  </si>
  <si>
    <t>Stožasti okrugli rasvjetni stup bez vidljivog vara sa temeljnom pločom (razmak između vijaka 300 mm), visina 8m, nasadnik FI60, vruće cinčani, debljina stijenke 3mm. Čelični materijal kvalitete S235JR+N prema Tehničkom propisu za čelične konstrukcije'' (NN 112/08), antikorozivna zaštita izvana i iznutra, antikorozivna zaštita vrućim pocinčavanjem prema HRN EN ISO 1461. Stup je opremljen vratima, letvicom za ovjes razdjelnice rasvjetnog stupa, vijkom za uzemljenje izvana i iznutra. Isporučuje se s pripadajućim temeljnim (sidrenim) vijcima i maticama, te šablonom za ugradnju temeljnih vijaka, kvaliteta materijala za sidrenu ploču i sidrene vijke materijal S235JR prema HRN EN 10025, vjetrovna zona III, kao tip: Valmont Antares P 8M, ɸ60 ili jednakovrijedno</t>
  </si>
  <si>
    <t>Stožasti okrugli rasvjetni stup bez vidljivog vara sa temeljnom pločom (razmak između vijaka 300 mm), visina 10m, nasadnik FI60, vruće cinčani, debljina stijenke 3mm. Čelični materijal kvalitete S235JR+N prema Tehničkom propisu za čelične konstrukcije'' (NN 112/08), antikorozivna zaštita izvana i iznutra, antikorozivna zaštita vrućim pocinčavanjem prema HRN EN ISO 1461. Stup je opremljen vratima, letvicom za ovjes razdjelnice rasvjetnog stupa, vijkom za uzemljenje izvana i iznutra. Isporučuje se s pripadajućim temeljnim (sidrenim) vijcima i maticama, te šablonom za ugradnju temeljnih vijaka, kvaliteta materijala za sidrenu ploču i sidrene vijke materijal S235JR prema HRN EN 10025, vjetrovna zona III, kao tip: Valmont Antares P 10M, ɸ60 ili jednakovrijedno</t>
  </si>
  <si>
    <t xml:space="preserve">Izrada posteljice i zatrpavanje rova nakon polaganja instalacija.
Poslije iskopa naparavit posteljicu od kamenog materijala(frakcija "nula") u dva sloja ,ukupna visina posteljice 0,30m.Nakon polaganja kabela, uzemljivača i plastičnih štitnika (posebna stavka) za kabel, rov zatrpati probranim materijalom iz iskopa.Pri vrhu kb rova postavit pvc traku (posebna stavka) s natpisom "POZOR ENERGETSKI KABEL". </t>
  </si>
  <si>
    <t>Izrada betonskog temelja za rasvjetne stupove betonom C25/30 ili jednakovrijedno. Prilikom izrade temelja ubetonirati dvije fleksibilne cijevi promjera 63 mm za uvlačenje kabela. Ubetonirati vijke pomoću šablone, a iste međusobno povezati varenjem pri gornjem i pri donjem dijelu. Temelj pri vrhu izravnati i idealno vodoravno zagladiti 3 cm šire od temeljne ploče zbog dosjeda temeljne ploče stupa, te skositi prema rubovima ukupno visine do 5 cm. Ugraditi 4 kom vruće pocinčana sidrena vijka, komplet sa šablonom.
Dimenzije temelja (dužina x širina x dubina) 1,00 x 1,00 x 1,10 m</t>
  </si>
  <si>
    <t>Izrada projeka izvedenog stanja:
 - izrada projekta izvedenog stanja mora obuhvatiti sve izmjene i eventualne dopune koje su se dogodile tijekom gradnje u odnosu na Glavni projekt.                                                                       ' - izrada geodetskog snimka izvedenog stanja sa uplanom vodova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</si>
</sst>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;[Red]#,##0.00"/>
  </numFmts>
  <fonts count="2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Helv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Helv"/>
    </font>
    <font>
      <sz val="9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7" fillId="0" borderId="0">
      <alignment horizontal="right" vertical="top"/>
    </xf>
    <xf numFmtId="0" fontId="17" fillId="0" borderId="0">
      <alignment horizontal="left"/>
    </xf>
    <xf numFmtId="4" fontId="18" fillId="0" borderId="0">
      <alignment horizontal="right"/>
    </xf>
    <xf numFmtId="4" fontId="18" fillId="0" borderId="0">
      <alignment horizontal="right" wrapText="1"/>
    </xf>
    <xf numFmtId="0" fontId="8" fillId="0" borderId="0"/>
    <xf numFmtId="0" fontId="3" fillId="0" borderId="0"/>
  </cellStyleXfs>
  <cellXfs count="146">
    <xf numFmtId="0" fontId="0" fillId="0" borderId="0" xfId="0"/>
    <xf numFmtId="4" fontId="6" fillId="0" borderId="0" xfId="6" applyNumberFormat="1" applyFont="1" applyAlignment="1" applyProtection="1">
      <alignment horizontal="left" wrapText="1"/>
      <protection locked="0"/>
    </xf>
    <xf numFmtId="4" fontId="6" fillId="0" borderId="0" xfId="6" applyNumberFormat="1" applyFont="1" applyAlignment="1">
      <alignment horizontal="left" wrapText="1"/>
    </xf>
    <xf numFmtId="0" fontId="6" fillId="0" borderId="0" xfId="6" applyFont="1" applyAlignment="1">
      <alignment horizontal="left" wrapText="1"/>
    </xf>
    <xf numFmtId="0" fontId="8" fillId="0" borderId="0" xfId="6" applyAlignment="1">
      <alignment horizontal="center" wrapText="1"/>
    </xf>
    <xf numFmtId="0" fontId="3" fillId="0" borderId="0" xfId="0" applyFont="1"/>
    <xf numFmtId="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0" fontId="8" fillId="0" borderId="0" xfId="6" applyAlignment="1">
      <alignment horizontal="left" wrapText="1"/>
    </xf>
    <xf numFmtId="4" fontId="9" fillId="0" borderId="0" xfId="6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4" fontId="7" fillId="0" borderId="0" xfId="0" applyNumberFormat="1" applyFont="1" applyAlignment="1">
      <alignment horizontal="left" vertical="top" wrapText="1"/>
    </xf>
    <xf numFmtId="0" fontId="9" fillId="0" borderId="0" xfId="6" applyFont="1" applyAlignment="1">
      <alignment horizontal="left" wrapText="1"/>
    </xf>
    <xf numFmtId="0" fontId="9" fillId="0" borderId="0" xfId="6" applyFont="1" applyAlignment="1">
      <alignment horizontal="center" wrapText="1"/>
    </xf>
    <xf numFmtId="4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3" fillId="0" borderId="0" xfId="1" applyNumberFormat="1" applyFont="1" applyBorder="1" applyAlignment="1" applyProtection="1">
      <alignment horizontal="right"/>
    </xf>
    <xf numFmtId="4" fontId="16" fillId="0" borderId="0" xfId="1" applyNumberFormat="1" applyFont="1" applyBorder="1" applyAlignment="1" applyProtection="1">
      <alignment horizontal="right"/>
    </xf>
    <xf numFmtId="4" fontId="14" fillId="0" borderId="0" xfId="1" applyNumberFormat="1" applyFont="1" applyBorder="1" applyAlignment="1" applyProtection="1">
      <alignment horizontal="right"/>
    </xf>
    <xf numFmtId="4" fontId="16" fillId="0" borderId="0" xfId="1" applyNumberFormat="1" applyFont="1" applyFill="1" applyBorder="1" applyAlignment="1" applyProtection="1">
      <alignment horizontal="right"/>
    </xf>
    <xf numFmtId="4" fontId="14" fillId="0" borderId="0" xfId="1" applyNumberFormat="1" applyFont="1" applyFill="1" applyBorder="1" applyAlignment="1" applyProtection="1">
      <alignment horizontal="right"/>
    </xf>
    <xf numFmtId="0" fontId="6" fillId="0" borderId="1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9" fontId="13" fillId="0" borderId="0" xfId="0" applyNumberFormat="1" applyFont="1" applyProtection="1"/>
    <xf numFmtId="0" fontId="13" fillId="0" borderId="0" xfId="0" applyFont="1" applyAlignment="1" applyProtection="1">
      <alignment horizontal="justify"/>
    </xf>
    <xf numFmtId="0" fontId="13" fillId="0" borderId="0" xfId="0" applyFont="1" applyAlignment="1" applyProtection="1">
      <alignment horizontal="center"/>
    </xf>
    <xf numFmtId="4" fontId="13" fillId="0" borderId="0" xfId="1" applyNumberFormat="1" applyFont="1" applyBorder="1" applyAlignment="1" applyProtection="1"/>
    <xf numFmtId="4" fontId="13" fillId="0" borderId="0" xfId="1" applyNumberFormat="1" applyFont="1" applyBorder="1" applyAlignment="1" applyProtection="1">
      <alignment horizontal="right"/>
    </xf>
    <xf numFmtId="0" fontId="13" fillId="0" borderId="0" xfId="0" applyFont="1" applyProtection="1"/>
    <xf numFmtId="49" fontId="13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wrapText="1"/>
    </xf>
    <xf numFmtId="4" fontId="13" fillId="0" borderId="4" xfId="1" applyNumberFormat="1" applyFont="1" applyBorder="1" applyAlignment="1" applyProtection="1">
      <alignment horizontal="center" vertical="center"/>
    </xf>
    <xf numFmtId="4" fontId="13" fillId="0" borderId="4" xfId="1" applyNumberFormat="1" applyFont="1" applyBorder="1" applyAlignment="1" applyProtection="1">
      <alignment horizontal="center" vertical="center" wrapText="1"/>
    </xf>
    <xf numFmtId="4" fontId="13" fillId="0" borderId="4" xfId="1" applyNumberFormat="1" applyFont="1" applyBorder="1" applyAlignment="1" applyProtection="1">
      <alignment horizontal="right" vertical="center"/>
    </xf>
    <xf numFmtId="49" fontId="13" fillId="0" borderId="0" xfId="0" applyNumberFormat="1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wrapText="1"/>
    </xf>
    <xf numFmtId="4" fontId="13" fillId="0" borderId="0" xfId="1" applyNumberFormat="1" applyFont="1" applyBorder="1" applyAlignment="1" applyProtection="1">
      <alignment horizontal="center" vertical="center"/>
    </xf>
    <xf numFmtId="4" fontId="13" fillId="0" borderId="0" xfId="1" applyNumberFormat="1" applyFont="1" applyBorder="1" applyAlignment="1" applyProtection="1">
      <alignment horizontal="center" vertical="center" wrapText="1"/>
    </xf>
    <xf numFmtId="4" fontId="13" fillId="0" borderId="0" xfId="1" applyNumberFormat="1" applyFont="1" applyBorder="1" applyAlignment="1" applyProtection="1">
      <alignment horizontal="right" vertical="center"/>
    </xf>
    <xf numFmtId="49" fontId="15" fillId="4" borderId="10" xfId="0" applyNumberFormat="1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4" fillId="4" borderId="7" xfId="0" applyFont="1" applyFill="1" applyBorder="1" applyAlignment="1" applyProtection="1">
      <alignment horizontal="center"/>
    </xf>
    <xf numFmtId="1" fontId="14" fillId="4" borderId="7" xfId="0" applyNumberFormat="1" applyFont="1" applyFill="1" applyBorder="1" applyAlignment="1" applyProtection="1">
      <alignment horizontal="center" vertical="center"/>
    </xf>
    <xf numFmtId="165" fontId="14" fillId="4" borderId="7" xfId="0" applyNumberFormat="1" applyFont="1" applyFill="1" applyBorder="1" applyAlignment="1" applyProtection="1">
      <alignment vertical="center"/>
    </xf>
    <xf numFmtId="4" fontId="13" fillId="4" borderId="8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49" fontId="15" fillId="2" borderId="10" xfId="0" applyNumberFormat="1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center"/>
    </xf>
    <xf numFmtId="1" fontId="14" fillId="2" borderId="7" xfId="0" applyNumberFormat="1" applyFont="1" applyFill="1" applyBorder="1" applyAlignment="1" applyProtection="1">
      <alignment horizontal="center" vertical="center"/>
    </xf>
    <xf numFmtId="165" fontId="14" fillId="2" borderId="7" xfId="0" applyNumberFormat="1" applyFont="1" applyFill="1" applyBorder="1" applyAlignment="1" applyProtection="1">
      <alignment vertical="center"/>
    </xf>
    <xf numFmtId="4" fontId="14" fillId="2" borderId="8" xfId="0" applyNumberFormat="1" applyFont="1" applyFill="1" applyBorder="1" applyAlignment="1" applyProtection="1">
      <alignment horizontal="right" vertical="center"/>
    </xf>
    <xf numFmtId="49" fontId="13" fillId="0" borderId="0" xfId="0" applyNumberFormat="1" applyFont="1" applyAlignment="1" applyProtection="1">
      <alignment horizontal="right" vertical="top"/>
    </xf>
    <xf numFmtId="0" fontId="13" fillId="0" borderId="0" xfId="0" applyFont="1" applyAlignment="1" applyProtection="1">
      <alignment horizontal="justify" vertical="top"/>
    </xf>
    <xf numFmtId="0" fontId="16" fillId="0" borderId="0" xfId="0" applyFont="1" applyAlignment="1" applyProtection="1">
      <alignment horizontal="center"/>
    </xf>
    <xf numFmtId="4" fontId="16" fillId="0" borderId="0" xfId="1" applyNumberFormat="1" applyFont="1" applyBorder="1" applyAlignment="1" applyProtection="1"/>
    <xf numFmtId="49" fontId="15" fillId="0" borderId="9" xfId="0" applyNumberFormat="1" applyFont="1" applyBorder="1" applyAlignment="1" applyProtection="1">
      <alignment horizontal="center" vertical="top"/>
    </xf>
    <xf numFmtId="0" fontId="14" fillId="0" borderId="5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center" wrapText="1"/>
    </xf>
    <xf numFmtId="4" fontId="14" fillId="0" borderId="5" xfId="0" applyNumberFormat="1" applyFont="1" applyBorder="1" applyAlignment="1" applyProtection="1">
      <alignment wrapText="1"/>
    </xf>
    <xf numFmtId="4" fontId="14" fillId="0" borderId="5" xfId="0" applyNumberFormat="1" applyFont="1" applyBorder="1" applyAlignment="1" applyProtection="1">
      <alignment horizontal="right"/>
    </xf>
    <xf numFmtId="4" fontId="14" fillId="0" borderId="6" xfId="0" applyNumberFormat="1" applyFont="1" applyBorder="1" applyAlignment="1" applyProtection="1">
      <alignment horizontal="right"/>
    </xf>
    <xf numFmtId="49" fontId="15" fillId="0" borderId="0" xfId="0" applyNumberFormat="1" applyFont="1" applyAlignment="1" applyProtection="1">
      <alignment horizontal="center" vertical="top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center" wrapText="1"/>
    </xf>
    <xf numFmtId="4" fontId="14" fillId="0" borderId="0" xfId="0" applyNumberFormat="1" applyFont="1" applyAlignment="1" applyProtection="1">
      <alignment wrapText="1"/>
    </xf>
    <xf numFmtId="4" fontId="14" fillId="0" borderId="0" xfId="0" applyNumberFormat="1" applyFont="1" applyAlignment="1" applyProtection="1">
      <alignment horizontal="right"/>
    </xf>
    <xf numFmtId="49" fontId="26" fillId="0" borderId="9" xfId="0" applyNumberFormat="1" applyFont="1" applyBorder="1" applyAlignment="1" applyProtection="1">
      <alignment horizontal="center" vertical="top"/>
    </xf>
    <xf numFmtId="49" fontId="15" fillId="3" borderId="10" xfId="0" applyNumberFormat="1" applyFont="1" applyFill="1" applyBorder="1" applyAlignment="1" applyProtection="1">
      <alignment horizontal="center" vertical="center"/>
    </xf>
    <xf numFmtId="0" fontId="15" fillId="3" borderId="7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horizontal="center"/>
    </xf>
    <xf numFmtId="1" fontId="14" fillId="3" borderId="7" xfId="0" applyNumberFormat="1" applyFont="1" applyFill="1" applyBorder="1" applyAlignment="1" applyProtection="1">
      <alignment horizontal="center" vertical="center"/>
    </xf>
    <xf numFmtId="165" fontId="14" fillId="3" borderId="7" xfId="0" applyNumberFormat="1" applyFont="1" applyFill="1" applyBorder="1" applyAlignment="1" applyProtection="1">
      <alignment vertical="center"/>
    </xf>
    <xf numFmtId="4" fontId="13" fillId="3" borderId="8" xfId="0" applyNumberFormat="1" applyFont="1" applyFill="1" applyBorder="1" applyAlignment="1" applyProtection="1">
      <alignment horizontal="right" vertical="center"/>
    </xf>
    <xf numFmtId="0" fontId="19" fillId="0" borderId="0" xfId="0" applyFont="1" applyProtection="1"/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top" wrapText="1"/>
    </xf>
    <xf numFmtId="4" fontId="25" fillId="0" borderId="0" xfId="1" applyNumberFormat="1" applyFont="1" applyBorder="1" applyAlignment="1" applyProtection="1"/>
    <xf numFmtId="0" fontId="13" fillId="0" borderId="0" xfId="0" applyFont="1" applyAlignment="1" applyProtection="1">
      <alignment horizontal="left" vertical="top" wrapText="1"/>
    </xf>
    <xf numFmtId="4" fontId="14" fillId="0" borderId="0" xfId="0" applyNumberFormat="1" applyFont="1" applyAlignment="1" applyProtection="1">
      <alignment horizontal="left" vertical="top" wrapText="1"/>
    </xf>
    <xf numFmtId="0" fontId="16" fillId="0" borderId="0" xfId="0" applyFont="1" applyProtection="1"/>
    <xf numFmtId="0" fontId="14" fillId="0" borderId="0" xfId="0" applyFont="1" applyAlignment="1" applyProtection="1">
      <alignment horizontal="left" vertical="top"/>
    </xf>
    <xf numFmtId="4" fontId="16" fillId="0" borderId="0" xfId="0" applyNumberFormat="1" applyFont="1" applyProtection="1"/>
    <xf numFmtId="0" fontId="16" fillId="0" borderId="0" xfId="0" applyFont="1" applyAlignment="1" applyProtection="1">
      <alignment horizontal="justify" vertical="top" wrapText="1"/>
    </xf>
    <xf numFmtId="4" fontId="24" fillId="0" borderId="0" xfId="1" applyNumberFormat="1" applyFont="1" applyBorder="1" applyAlignment="1" applyProtection="1"/>
    <xf numFmtId="49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/>
    </xf>
    <xf numFmtId="1" fontId="14" fillId="0" borderId="0" xfId="0" applyNumberFormat="1" applyFont="1" applyAlignment="1" applyProtection="1">
      <alignment horizontal="center" vertical="center"/>
    </xf>
    <xf numFmtId="165" fontId="14" fillId="0" borderId="0" xfId="0" applyNumberFormat="1" applyFont="1" applyAlignment="1" applyProtection="1">
      <alignment vertical="center"/>
    </xf>
    <xf numFmtId="4" fontId="14" fillId="0" borderId="0" xfId="0" applyNumberFormat="1" applyFont="1" applyAlignment="1" applyProtection="1">
      <alignment horizontal="right" vertical="center"/>
    </xf>
    <xf numFmtId="0" fontId="14" fillId="0" borderId="0" xfId="0" applyFont="1" applyAlignment="1" applyProtection="1">
      <alignment horizontal="justify" vertical="top" wrapText="1"/>
    </xf>
    <xf numFmtId="4" fontId="14" fillId="0" borderId="0" xfId="0" applyNumberFormat="1" applyFont="1" applyProtection="1"/>
    <xf numFmtId="0" fontId="14" fillId="0" borderId="5" xfId="0" quotePrefix="1" applyFont="1" applyBorder="1" applyAlignment="1" applyProtection="1">
      <alignment horizontal="left" vertical="top" wrapText="1"/>
    </xf>
    <xf numFmtId="0" fontId="14" fillId="0" borderId="0" xfId="0" quotePrefix="1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/>
    </xf>
    <xf numFmtId="4" fontId="14" fillId="0" borderId="0" xfId="1" applyNumberFormat="1" applyFont="1" applyFill="1" applyBorder="1" applyAlignment="1" applyProtection="1"/>
    <xf numFmtId="4" fontId="14" fillId="0" borderId="0" xfId="1" applyNumberFormat="1" applyFont="1" applyBorder="1" applyAlignment="1" applyProtection="1"/>
    <xf numFmtId="49" fontId="21" fillId="3" borderId="10" xfId="0" applyNumberFormat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/>
    </xf>
    <xf numFmtId="1" fontId="2" fillId="3" borderId="7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vertical="center"/>
    </xf>
    <xf numFmtId="4" fontId="22" fillId="3" borderId="8" xfId="0" applyNumberFormat="1" applyFont="1" applyFill="1" applyBorder="1" applyAlignment="1" applyProtection="1">
      <alignment horizontal="right" vertical="center"/>
    </xf>
    <xf numFmtId="49" fontId="16" fillId="0" borderId="0" xfId="0" applyNumberFormat="1" applyFont="1" applyProtection="1"/>
    <xf numFmtId="0" fontId="20" fillId="0" borderId="0" xfId="0" applyFont="1" applyAlignment="1" applyProtection="1">
      <alignment horizontal="left" vertical="top" wrapText="1"/>
    </xf>
    <xf numFmtId="49" fontId="13" fillId="0" borderId="10" xfId="0" applyNumberFormat="1" applyFont="1" applyBorder="1" applyAlignment="1" applyProtection="1">
      <alignment horizontal="center" vertical="top"/>
    </xf>
    <xf numFmtId="0" fontId="13" fillId="0" borderId="7" xfId="0" applyFont="1" applyBorder="1" applyAlignment="1" applyProtection="1">
      <alignment horizontal="center" vertical="top"/>
    </xf>
    <xf numFmtId="4" fontId="16" fillId="0" borderId="8" xfId="0" applyNumberFormat="1" applyFont="1" applyBorder="1" applyAlignment="1" applyProtection="1">
      <alignment horizontal="right"/>
    </xf>
    <xf numFmtId="49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center" vertical="top"/>
    </xf>
    <xf numFmtId="4" fontId="16" fillId="0" borderId="0" xfId="0" applyNumberFormat="1" applyFont="1" applyAlignment="1" applyProtection="1">
      <alignment horizontal="right"/>
    </xf>
    <xf numFmtId="49" fontId="13" fillId="2" borderId="10" xfId="0" applyNumberFormat="1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left" vertical="center" wrapText="1"/>
    </xf>
    <xf numFmtId="4" fontId="24" fillId="2" borderId="7" xfId="0" applyNumberFormat="1" applyFont="1" applyFill="1" applyBorder="1" applyAlignment="1" applyProtection="1">
      <alignment horizontal="center" vertical="center"/>
    </xf>
    <xf numFmtId="4" fontId="16" fillId="2" borderId="7" xfId="0" applyNumberFormat="1" applyFont="1" applyFill="1" applyBorder="1" applyAlignment="1" applyProtection="1">
      <alignment horizontal="center" vertical="center"/>
    </xf>
    <xf numFmtId="4" fontId="13" fillId="2" borderId="8" xfId="1" applyNumberFormat="1" applyFont="1" applyFill="1" applyBorder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horizontal="center" vertical="center"/>
    </xf>
    <xf numFmtId="4" fontId="16" fillId="0" borderId="0" xfId="0" applyNumberFormat="1" applyFont="1" applyAlignment="1" applyProtection="1">
      <alignment horizontal="center" vertical="center"/>
    </xf>
    <xf numFmtId="4" fontId="16" fillId="0" borderId="0" xfId="1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4" fontId="24" fillId="0" borderId="0" xfId="0" applyNumberFormat="1" applyFont="1" applyProtection="1"/>
    <xf numFmtId="4" fontId="14" fillId="0" borderId="5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top" wrapText="1"/>
    </xf>
  </cellXfs>
  <cellStyles count="8">
    <cellStyle name="Comma" xfId="1" builtinId="3"/>
    <cellStyle name="kolona A" xfId="2" xr:uid="{2F494FC3-9523-4EE4-9CB5-6034B7369BB8}"/>
    <cellStyle name="kolona C" xfId="3" xr:uid="{BA21B8D6-3D47-48EA-8E32-E8FE8560F9BB}"/>
    <cellStyle name="kolona D" xfId="4" xr:uid="{6039335D-2CEB-480A-BCD6-D33490AF9B92}"/>
    <cellStyle name="kolona F" xfId="5" xr:uid="{DF3BCE4F-F25E-4F0C-A2CF-08D02AFAF063}"/>
    <cellStyle name="Normal" xfId="0" builtinId="0"/>
    <cellStyle name="Normal_ŽIVA VODA-PONUDA, ugovorni troškovnik" xfId="6" xr:uid="{35000BB7-7A76-4989-B435-803FCAC9FBA0}"/>
    <cellStyle name="Style 1" xfId="7" xr:uid="{C9221D81-9494-4B2D-90F5-03A9ACE049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15240</xdr:rowOff>
    </xdr:from>
    <xdr:to>
      <xdr:col>1</xdr:col>
      <xdr:colOff>1165860</xdr:colOff>
      <xdr:row>6</xdr:row>
      <xdr:rowOff>137160</xdr:rowOff>
    </xdr:to>
    <xdr:pic>
      <xdr:nvPicPr>
        <xdr:cNvPr id="9186" name="Picture 7">
          <a:extLst>
            <a:ext uri="{FF2B5EF4-FFF2-40B4-BE49-F238E27FC236}">
              <a16:creationId xmlns:a16="http://schemas.microsoft.com/office/drawing/2014/main" id="{6D3FAC11-CCA5-38CD-F275-9C7EC26B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182880"/>
          <a:ext cx="11277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065B-A784-4DC9-BA87-B3E355AA463E}">
  <dimension ref="A1:AH47"/>
  <sheetViews>
    <sheetView tabSelected="1" view="pageBreakPreview" zoomScale="85" zoomScaleNormal="100" zoomScaleSheetLayoutView="85" workbookViewId="0">
      <selection activeCell="A18" sqref="A18:B18"/>
    </sheetView>
  </sheetViews>
  <sheetFormatPr defaultColWidth="9.109375" defaultRowHeight="13.2" x14ac:dyDescent="0.25"/>
  <cols>
    <col min="1" max="1" width="9.109375" style="7"/>
    <col min="2" max="2" width="82.6640625" style="7" customWidth="1"/>
    <col min="3" max="3" width="8" style="8" customWidth="1"/>
    <col min="4" max="4" width="9" style="8" customWidth="1"/>
    <col min="5" max="5" width="11.6640625" style="9" customWidth="1"/>
    <col min="6" max="6" width="13" style="9" customWidth="1"/>
    <col min="7" max="16384" width="9.109375" style="7"/>
  </cols>
  <sheetData>
    <row r="1" spans="1:34" x14ac:dyDescent="0.25">
      <c r="A1" s="24"/>
      <c r="B1" s="25"/>
    </row>
    <row r="2" spans="1:34" ht="12.75" customHeight="1" x14ac:dyDescent="0.25">
      <c r="A2" s="34" t="s">
        <v>16</v>
      </c>
      <c r="B2" s="35"/>
    </row>
    <row r="3" spans="1:34" x14ac:dyDescent="0.25">
      <c r="A3" s="34"/>
      <c r="B3" s="35"/>
    </row>
    <row r="4" spans="1:34" x14ac:dyDescent="0.25">
      <c r="A4" s="34"/>
      <c r="B4" s="35"/>
      <c r="C4" s="3"/>
      <c r="D4" s="4"/>
      <c r="E4" s="1"/>
      <c r="F4" s="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25">
      <c r="A5" s="34"/>
      <c r="B5" s="35"/>
      <c r="C5" s="3"/>
      <c r="D5" s="4"/>
      <c r="E5" s="1"/>
      <c r="F5" s="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x14ac:dyDescent="0.25">
      <c r="A6" s="34"/>
      <c r="B6" s="35"/>
      <c r="C6" s="3"/>
      <c r="D6" s="4"/>
      <c r="E6" s="1"/>
      <c r="F6" s="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25">
      <c r="A7" s="36"/>
      <c r="B7" s="37"/>
      <c r="C7" s="3"/>
      <c r="D7" s="4"/>
      <c r="E7" s="1"/>
      <c r="F7" s="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28.5" customHeight="1" x14ac:dyDescent="0.25">
      <c r="A8" s="23"/>
      <c r="B8" s="23"/>
      <c r="C8" s="3"/>
      <c r="D8" s="4"/>
      <c r="E8" s="1"/>
      <c r="F8" s="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28.5" customHeight="1" x14ac:dyDescent="0.25">
      <c r="A9" s="23"/>
      <c r="B9" s="23"/>
      <c r="C9" s="3"/>
      <c r="D9" s="4"/>
      <c r="E9" s="1"/>
      <c r="F9" s="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28.5" customHeight="1" x14ac:dyDescent="0.25">
      <c r="A10" s="23"/>
      <c r="B10" s="23"/>
      <c r="C10" s="3"/>
      <c r="D10" s="4"/>
      <c r="E10" s="1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28.5" customHeight="1" x14ac:dyDescent="0.25">
      <c r="A11" s="23"/>
      <c r="B11" s="23"/>
      <c r="C11" s="3"/>
      <c r="D11" s="4"/>
      <c r="E11" s="1"/>
      <c r="F11" s="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39.75" customHeight="1" x14ac:dyDescent="0.25">
      <c r="A12" s="38" t="s">
        <v>29</v>
      </c>
      <c r="B12" s="38"/>
      <c r="C12" s="3"/>
      <c r="D12" s="4"/>
      <c r="E12" s="1"/>
      <c r="F12" s="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7.25" customHeight="1" x14ac:dyDescent="0.25">
      <c r="A13" s="11"/>
      <c r="B13" s="27"/>
      <c r="C13" s="3"/>
      <c r="D13" s="4"/>
      <c r="E13" s="1"/>
      <c r="F13" s="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7.25" customHeight="1" x14ac:dyDescent="0.25">
      <c r="A14" s="11"/>
      <c r="B14" s="27"/>
      <c r="C14" s="3"/>
      <c r="D14" s="4"/>
      <c r="E14" s="1"/>
      <c r="F14" s="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7.25" customHeight="1" x14ac:dyDescent="0.25">
      <c r="A15" s="11"/>
      <c r="B15" s="27"/>
      <c r="C15" s="3"/>
      <c r="D15" s="4"/>
      <c r="E15" s="1"/>
      <c r="F15" s="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.75" customHeight="1" x14ac:dyDescent="0.25">
      <c r="A16" s="11"/>
      <c r="B16" s="27"/>
      <c r="C16" s="3"/>
      <c r="D16" s="4"/>
      <c r="E16" s="1"/>
      <c r="F16" s="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7.25" hidden="1" customHeight="1" x14ac:dyDescent="0.25">
      <c r="A17" s="11"/>
      <c r="B17" s="12"/>
      <c r="C17" s="3"/>
      <c r="D17" s="4"/>
      <c r="E17" s="1"/>
      <c r="F17" s="2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66.75" customHeight="1" x14ac:dyDescent="0.25">
      <c r="A18" s="39" t="s">
        <v>30</v>
      </c>
      <c r="B18" s="39"/>
      <c r="C18" s="3"/>
      <c r="D18" s="4"/>
      <c r="E18" s="1"/>
      <c r="F18" s="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.75" customHeight="1" x14ac:dyDescent="0.25">
      <c r="A19" s="11"/>
      <c r="B19" s="28" t="s">
        <v>13</v>
      </c>
      <c r="C19" s="3"/>
      <c r="D19" s="4"/>
      <c r="E19" s="1"/>
      <c r="F19" s="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.75" customHeight="1" x14ac:dyDescent="0.25">
      <c r="A20" s="11"/>
      <c r="B20" s="28"/>
      <c r="C20" s="3"/>
      <c r="D20" s="4"/>
      <c r="E20" s="1"/>
      <c r="F20" s="2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.75" customHeight="1" x14ac:dyDescent="0.25">
      <c r="A21" s="11"/>
      <c r="B21" s="13"/>
      <c r="C21" s="3"/>
      <c r="D21" s="4"/>
      <c r="E21" s="1"/>
      <c r="F21" s="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.75" customHeight="1" x14ac:dyDescent="0.25">
      <c r="A22" s="11"/>
      <c r="B22" s="13"/>
      <c r="C22" s="3"/>
      <c r="D22" s="4"/>
      <c r="E22" s="1"/>
      <c r="F22" s="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49.5" customHeight="1" x14ac:dyDescent="0.25">
      <c r="A23" s="40" t="s">
        <v>1</v>
      </c>
      <c r="B23" s="40"/>
      <c r="C23" s="3"/>
      <c r="D23" s="4"/>
      <c r="E23" s="1"/>
      <c r="F23" s="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.75" customHeight="1" x14ac:dyDescent="0.25">
      <c r="A24" s="11"/>
      <c r="B24" s="26"/>
      <c r="C24" s="3"/>
      <c r="D24" s="4"/>
      <c r="E24" s="1"/>
      <c r="F24" s="2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1"/>
      <c r="B25" s="14"/>
      <c r="C25" s="3"/>
      <c r="D25" s="4"/>
      <c r="E25" s="1"/>
      <c r="F25" s="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1"/>
      <c r="C26" s="3"/>
      <c r="D26" s="4"/>
      <c r="E26" s="1"/>
      <c r="F26" s="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1"/>
      <c r="B27" s="14"/>
      <c r="C27" s="3"/>
      <c r="D27" s="4"/>
      <c r="E27" s="1"/>
      <c r="F27" s="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1"/>
      <c r="B28" s="14"/>
      <c r="C28" s="3"/>
      <c r="D28" s="4"/>
      <c r="E28" s="1"/>
      <c r="F28" s="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1"/>
      <c r="B29" s="14"/>
      <c r="C29" s="3"/>
      <c r="D29" s="4"/>
      <c r="E29" s="1"/>
      <c r="F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1"/>
      <c r="B30" s="6"/>
      <c r="C30" s="3"/>
      <c r="D30" s="4"/>
      <c r="E30" s="1"/>
      <c r="F30" s="2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1"/>
      <c r="B31" s="6"/>
      <c r="C31" s="3"/>
      <c r="D31" s="4"/>
      <c r="E31" s="1"/>
      <c r="F31" s="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1"/>
      <c r="B32" s="6"/>
      <c r="C32" s="3"/>
      <c r="D32" s="4"/>
      <c r="E32" s="1"/>
      <c r="F32" s="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1"/>
      <c r="B33" s="6"/>
      <c r="C33" s="3"/>
      <c r="D33" s="4"/>
      <c r="E33" s="1"/>
      <c r="F33" s="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1"/>
      <c r="B34" s="6"/>
      <c r="C34" s="3"/>
      <c r="D34" s="4"/>
      <c r="E34" s="1"/>
      <c r="F34" s="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34" x14ac:dyDescent="0.25">
      <c r="A35" s="11"/>
      <c r="B35" s="6"/>
      <c r="C35" s="3"/>
      <c r="D35" s="4"/>
      <c r="E35" s="1"/>
      <c r="F35" s="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1:34" x14ac:dyDescent="0.25">
      <c r="A36" s="5"/>
      <c r="B36" s="15"/>
      <c r="C36" s="3"/>
      <c r="D36" s="4"/>
      <c r="E36" s="16"/>
      <c r="F36" s="16"/>
      <c r="G36" s="17"/>
      <c r="H36" s="1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1:34" x14ac:dyDescent="0.25">
      <c r="A37" s="5"/>
      <c r="B37" s="18"/>
      <c r="C37" s="3"/>
      <c r="D37" s="4"/>
      <c r="E37" s="16"/>
      <c r="F37" s="16"/>
      <c r="G37" s="16"/>
      <c r="H37" s="1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34" x14ac:dyDescent="0.25">
      <c r="A38" s="5"/>
      <c r="B38" s="6"/>
      <c r="C38" s="10"/>
      <c r="D38" s="4"/>
      <c r="E38" s="1"/>
      <c r="F38" s="2"/>
      <c r="G38" s="10"/>
      <c r="H38" s="10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1:34" x14ac:dyDescent="0.25">
      <c r="A39" s="11"/>
      <c r="C39" s="10"/>
      <c r="D39" s="4"/>
      <c r="E39" s="1"/>
      <c r="F39" s="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x14ac:dyDescent="0.25">
      <c r="A40" s="11"/>
      <c r="B40" s="6"/>
      <c r="C40" s="10"/>
      <c r="D40" s="4"/>
      <c r="E40" s="1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x14ac:dyDescent="0.25">
      <c r="A41" s="11"/>
      <c r="B41" s="6"/>
      <c r="C41" s="10"/>
      <c r="D41" s="4"/>
      <c r="E41" s="1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x14ac:dyDescent="0.25">
      <c r="A42" s="11"/>
      <c r="B42" s="19"/>
      <c r="C42" s="10"/>
      <c r="D42" s="4"/>
      <c r="E42" s="1"/>
      <c r="F42" s="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x14ac:dyDescent="0.25">
      <c r="A43" s="11"/>
      <c r="B43" s="6"/>
      <c r="C43" s="10"/>
      <c r="D43" s="4"/>
      <c r="E43" s="1"/>
      <c r="F43" s="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x14ac:dyDescent="0.25">
      <c r="A44" s="11"/>
      <c r="B44" s="6"/>
      <c r="C44" s="10"/>
      <c r="D44" s="4"/>
      <c r="E44" s="1"/>
      <c r="F44" s="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6.5" customHeight="1" x14ac:dyDescent="0.25">
      <c r="A45" s="11"/>
      <c r="B45" s="22"/>
      <c r="C45" s="10"/>
      <c r="D45" s="4"/>
      <c r="E45" s="1"/>
      <c r="F45" s="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x14ac:dyDescent="0.25">
      <c r="A46" s="11"/>
      <c r="B46" s="6"/>
      <c r="C46" s="10"/>
      <c r="D46" s="4"/>
      <c r="E46" s="1"/>
      <c r="F46" s="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.75" customHeight="1" x14ac:dyDescent="0.25">
      <c r="A47" s="11"/>
      <c r="B47" s="19"/>
      <c r="C47" s="20"/>
      <c r="D47" s="21"/>
      <c r="E47" s="1"/>
      <c r="F47" s="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</sheetData>
  <sheetProtection algorithmName="SHA-512" hashValue="6OcJ/KYejqfJ84H/HlzdYaIig7UYP4MuSKwERRAJyJ+LmYC0nHLoHBR8sG2EibSPe7efyivlngnKYeztPsN4tA==" saltValue="ENn3FLLJpb0O3FXkphy46Q==" spinCount="100000" sheet="1" objects="1" scenarios="1"/>
  <mergeCells count="4">
    <mergeCell ref="A2:B7"/>
    <mergeCell ref="A12:B12"/>
    <mergeCell ref="A18:B18"/>
    <mergeCell ref="A23:B23"/>
  </mergeCells>
  <phoneticPr fontId="2" type="noConversion"/>
  <pageMargins left="0.78740157480314965" right="0.39370078740157483" top="0.39370078740157483" bottom="0.39370078740157483" header="0.78740157480314965" footer="0.3937007874015748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1D4B-0A42-419A-948D-3B90CC8FEC6E}">
  <dimension ref="A1:F115"/>
  <sheetViews>
    <sheetView view="pageBreakPreview" zoomScale="85" zoomScaleNormal="100" zoomScaleSheetLayoutView="85" workbookViewId="0">
      <selection activeCell="E9" sqref="E9"/>
    </sheetView>
  </sheetViews>
  <sheetFormatPr defaultRowHeight="13.2" x14ac:dyDescent="0.25"/>
  <cols>
    <col min="1" max="1" width="6.5546875" style="66" customWidth="1"/>
    <col min="2" max="2" width="45.44140625" style="66" customWidth="1"/>
    <col min="3" max="4" width="8.88671875" style="66"/>
    <col min="5" max="5" width="8.88671875" style="66" customWidth="1"/>
    <col min="6" max="6" width="10.88671875" style="67" customWidth="1"/>
    <col min="7" max="16384" width="8.88671875" style="66"/>
  </cols>
  <sheetData>
    <row r="1" spans="1:6" s="46" customFormat="1" ht="12" x14ac:dyDescent="0.25">
      <c r="A1" s="41"/>
      <c r="B1" s="42"/>
      <c r="C1" s="43"/>
      <c r="D1" s="44"/>
      <c r="E1" s="45"/>
      <c r="F1" s="45"/>
    </row>
    <row r="2" spans="1:6" s="46" customFormat="1" ht="24" x14ac:dyDescent="0.25">
      <c r="A2" s="47" t="s">
        <v>17</v>
      </c>
      <c r="B2" s="48" t="s">
        <v>18</v>
      </c>
      <c r="C2" s="49" t="s">
        <v>19</v>
      </c>
      <c r="D2" s="50" t="s">
        <v>20</v>
      </c>
      <c r="E2" s="51" t="s">
        <v>21</v>
      </c>
      <c r="F2" s="52" t="s">
        <v>22</v>
      </c>
    </row>
    <row r="3" spans="1:6" s="46" customFormat="1" ht="12" x14ac:dyDescent="0.25">
      <c r="A3" s="53"/>
      <c r="B3" s="54"/>
      <c r="C3" s="55"/>
      <c r="D3" s="56"/>
      <c r="E3" s="57"/>
      <c r="F3" s="58"/>
    </row>
    <row r="4" spans="1:6" s="46" customFormat="1" ht="12.6" thickBot="1" x14ac:dyDescent="0.3">
      <c r="A4" s="53"/>
      <c r="B4" s="54"/>
      <c r="C4" s="55"/>
      <c r="D4" s="56"/>
      <c r="E4" s="57"/>
      <c r="F4" s="58"/>
    </row>
    <row r="5" spans="1:6" s="65" customFormat="1" ht="24.6" thickBot="1" x14ac:dyDescent="0.25">
      <c r="A5" s="59"/>
      <c r="B5" s="60" t="s">
        <v>68</v>
      </c>
      <c r="C5" s="61"/>
      <c r="D5" s="62"/>
      <c r="E5" s="63"/>
      <c r="F5" s="64"/>
    </row>
    <row r="6" spans="1:6" ht="13.8" thickBot="1" x14ac:dyDescent="0.3"/>
    <row r="7" spans="1:6" ht="13.8" thickBot="1" x14ac:dyDescent="0.3">
      <c r="A7" s="68" t="s">
        <v>26</v>
      </c>
      <c r="B7" s="69" t="s">
        <v>15</v>
      </c>
      <c r="C7" s="70"/>
      <c r="D7" s="71"/>
      <c r="E7" s="72"/>
      <c r="F7" s="73"/>
    </row>
    <row r="8" spans="1:6" x14ac:dyDescent="0.25">
      <c r="A8" s="74"/>
      <c r="B8" s="75"/>
      <c r="C8" s="76"/>
      <c r="D8" s="77"/>
      <c r="E8" s="30"/>
      <c r="F8" s="30"/>
    </row>
    <row r="9" spans="1:6" ht="45.6" x14ac:dyDescent="0.25">
      <c r="A9" s="78" t="s">
        <v>3</v>
      </c>
      <c r="B9" s="79" t="s">
        <v>38</v>
      </c>
      <c r="C9" s="80" t="s">
        <v>10</v>
      </c>
      <c r="D9" s="81">
        <v>1</v>
      </c>
      <c r="E9" s="144">
        <v>0</v>
      </c>
      <c r="F9" s="83">
        <f>D9*E9</f>
        <v>0</v>
      </c>
    </row>
    <row r="10" spans="1:6" x14ac:dyDescent="0.25">
      <c r="A10" s="78"/>
      <c r="B10" s="79"/>
      <c r="C10" s="80"/>
      <c r="D10" s="81"/>
      <c r="E10" s="82"/>
      <c r="F10" s="83"/>
    </row>
    <row r="11" spans="1:6" x14ac:dyDescent="0.25">
      <c r="A11" s="78" t="s">
        <v>4</v>
      </c>
      <c r="B11" s="79" t="s">
        <v>57</v>
      </c>
      <c r="C11" s="80" t="s">
        <v>6</v>
      </c>
      <c r="D11" s="81">
        <v>2</v>
      </c>
      <c r="E11" s="144">
        <v>0</v>
      </c>
      <c r="F11" s="83">
        <f>D11*E11</f>
        <v>0</v>
      </c>
    </row>
    <row r="12" spans="1:6" x14ac:dyDescent="0.25">
      <c r="A12" s="84"/>
      <c r="B12" s="85"/>
      <c r="C12" s="86"/>
      <c r="D12" s="87"/>
      <c r="E12" s="88"/>
      <c r="F12" s="88"/>
    </row>
    <row r="13" spans="1:6" x14ac:dyDescent="0.25">
      <c r="A13" s="78" t="s">
        <v>5</v>
      </c>
      <c r="B13" s="79" t="s">
        <v>59</v>
      </c>
      <c r="C13" s="80" t="s">
        <v>6</v>
      </c>
      <c r="D13" s="81">
        <v>2</v>
      </c>
      <c r="E13" s="144">
        <v>0</v>
      </c>
      <c r="F13" s="83">
        <f>D13*E13</f>
        <v>0</v>
      </c>
    </row>
    <row r="14" spans="1:6" x14ac:dyDescent="0.25">
      <c r="A14" s="84"/>
      <c r="B14" s="85"/>
      <c r="C14" s="86"/>
      <c r="D14" s="87"/>
      <c r="E14" s="88"/>
      <c r="F14" s="88"/>
    </row>
    <row r="15" spans="1:6" x14ac:dyDescent="0.25">
      <c r="A15" s="78" t="s">
        <v>42</v>
      </c>
      <c r="B15" s="79" t="s">
        <v>31</v>
      </c>
      <c r="C15" s="80" t="s">
        <v>10</v>
      </c>
      <c r="D15" s="81">
        <v>2</v>
      </c>
      <c r="E15" s="144">
        <v>0</v>
      </c>
      <c r="F15" s="83">
        <f>D15*E15</f>
        <v>0</v>
      </c>
    </row>
    <row r="16" spans="1:6" x14ac:dyDescent="0.25">
      <c r="A16" s="84"/>
      <c r="B16" s="85"/>
      <c r="C16" s="86"/>
      <c r="D16" s="87"/>
      <c r="E16" s="88"/>
      <c r="F16" s="88"/>
    </row>
    <row r="17" spans="1:6" ht="45.6" x14ac:dyDescent="0.25">
      <c r="A17" s="78" t="s">
        <v>47</v>
      </c>
      <c r="B17" s="79" t="s">
        <v>32</v>
      </c>
      <c r="C17" s="80" t="s">
        <v>10</v>
      </c>
      <c r="D17" s="81">
        <v>1</v>
      </c>
      <c r="E17" s="144">
        <v>0</v>
      </c>
      <c r="F17" s="83">
        <f>D17*E17</f>
        <v>0</v>
      </c>
    </row>
    <row r="18" spans="1:6" x14ac:dyDescent="0.25">
      <c r="B18" s="145"/>
    </row>
    <row r="19" spans="1:6" ht="22.8" x14ac:dyDescent="0.25">
      <c r="A19" s="78" t="s">
        <v>50</v>
      </c>
      <c r="B19" s="79" t="s">
        <v>63</v>
      </c>
      <c r="C19" s="80" t="s">
        <v>10</v>
      </c>
      <c r="D19" s="81">
        <v>2</v>
      </c>
      <c r="E19" s="144">
        <v>0</v>
      </c>
      <c r="F19" s="83">
        <f>D19*E19</f>
        <v>0</v>
      </c>
    </row>
    <row r="20" spans="1:6" x14ac:dyDescent="0.25">
      <c r="B20" s="145"/>
    </row>
    <row r="21" spans="1:6" ht="45.6" x14ac:dyDescent="0.25">
      <c r="A21" s="78" t="s">
        <v>52</v>
      </c>
      <c r="B21" s="79" t="s">
        <v>64</v>
      </c>
      <c r="C21" s="80" t="s">
        <v>10</v>
      </c>
      <c r="D21" s="81">
        <v>1</v>
      </c>
      <c r="E21" s="144">
        <v>0</v>
      </c>
      <c r="F21" s="83">
        <f>D21*E21</f>
        <v>0</v>
      </c>
    </row>
    <row r="22" spans="1:6" x14ac:dyDescent="0.25">
      <c r="B22" s="145"/>
    </row>
    <row r="23" spans="1:6" ht="45.6" x14ac:dyDescent="0.25">
      <c r="A23" s="89" t="s">
        <v>65</v>
      </c>
      <c r="B23" s="79" t="s">
        <v>56</v>
      </c>
      <c r="C23" s="80" t="s">
        <v>10</v>
      </c>
      <c r="D23" s="81">
        <v>3</v>
      </c>
      <c r="E23" s="144">
        <v>0</v>
      </c>
      <c r="F23" s="83">
        <f>D23*E23</f>
        <v>0</v>
      </c>
    </row>
    <row r="24" spans="1:6" x14ac:dyDescent="0.25">
      <c r="B24" s="145"/>
    </row>
    <row r="25" spans="1:6" ht="45.6" x14ac:dyDescent="0.25">
      <c r="A25" s="89" t="s">
        <v>67</v>
      </c>
      <c r="B25" s="79" t="s">
        <v>64</v>
      </c>
      <c r="C25" s="80" t="s">
        <v>10</v>
      </c>
      <c r="D25" s="81">
        <v>4</v>
      </c>
      <c r="E25" s="144">
        <v>0</v>
      </c>
      <c r="F25" s="83">
        <f>D25*E25</f>
        <v>0</v>
      </c>
    </row>
    <row r="26" spans="1:6" ht="13.8" thickBot="1" x14ac:dyDescent="0.3"/>
    <row r="27" spans="1:6" s="65" customFormat="1" ht="15" thickBot="1" x14ac:dyDescent="0.25">
      <c r="A27" s="90"/>
      <c r="B27" s="91" t="s">
        <v>27</v>
      </c>
      <c r="C27" s="92"/>
      <c r="D27" s="93"/>
      <c r="E27" s="94"/>
      <c r="F27" s="95">
        <f>SUM(F9:F25)</f>
        <v>0</v>
      </c>
    </row>
    <row r="28" spans="1:6" ht="13.8" thickBot="1" x14ac:dyDescent="0.3"/>
    <row r="29" spans="1:6" s="96" customFormat="1" ht="12.6" thickBot="1" x14ac:dyDescent="0.25">
      <c r="A29" s="68" t="s">
        <v>23</v>
      </c>
      <c r="B29" s="69" t="s">
        <v>28</v>
      </c>
      <c r="C29" s="70"/>
      <c r="D29" s="71"/>
      <c r="E29" s="72"/>
      <c r="F29" s="73"/>
    </row>
    <row r="30" spans="1:6" s="96" customFormat="1" ht="12" x14ac:dyDescent="0.25">
      <c r="A30" s="97"/>
      <c r="B30" s="98"/>
      <c r="C30" s="43"/>
      <c r="D30" s="99"/>
      <c r="E30" s="29"/>
      <c r="F30" s="29"/>
    </row>
    <row r="31" spans="1:6" s="96" customFormat="1" ht="12" x14ac:dyDescent="0.25">
      <c r="A31" s="97"/>
      <c r="B31" s="100" t="s">
        <v>36</v>
      </c>
      <c r="C31" s="100"/>
      <c r="D31" s="100"/>
      <c r="E31" s="100"/>
      <c r="F31" s="29"/>
    </row>
    <row r="32" spans="1:6" s="96" customFormat="1" ht="12" x14ac:dyDescent="0.25">
      <c r="A32" s="97"/>
      <c r="B32" s="98"/>
      <c r="C32" s="43"/>
      <c r="D32" s="99"/>
      <c r="E32" s="29"/>
      <c r="F32" s="29"/>
    </row>
    <row r="33" spans="1:6" s="96" customFormat="1" ht="45.6" x14ac:dyDescent="0.2">
      <c r="A33" s="78" t="s">
        <v>3</v>
      </c>
      <c r="B33" s="79" t="s">
        <v>37</v>
      </c>
      <c r="C33" s="80" t="s">
        <v>0</v>
      </c>
      <c r="D33" s="81">
        <f>20+40+2+40+4+40+20</f>
        <v>166</v>
      </c>
      <c r="E33" s="144">
        <v>0</v>
      </c>
      <c r="F33" s="83">
        <f>D33*E33</f>
        <v>0</v>
      </c>
    </row>
    <row r="34" spans="1:6" s="96" customFormat="1" ht="12" x14ac:dyDescent="0.2">
      <c r="A34" s="84"/>
      <c r="B34" s="85"/>
      <c r="C34" s="86"/>
      <c r="D34" s="87"/>
      <c r="E34" s="88"/>
      <c r="F34" s="88"/>
    </row>
    <row r="35" spans="1:6" s="96" customFormat="1" ht="45.6" x14ac:dyDescent="0.2">
      <c r="A35" s="78" t="s">
        <v>4</v>
      </c>
      <c r="B35" s="79" t="s">
        <v>39</v>
      </c>
      <c r="C35" s="80" t="s">
        <v>0</v>
      </c>
      <c r="D35" s="81">
        <f>50+60+60+12</f>
        <v>182</v>
      </c>
      <c r="E35" s="144">
        <v>0</v>
      </c>
      <c r="F35" s="83">
        <f>D35*E35</f>
        <v>0</v>
      </c>
    </row>
    <row r="36" spans="1:6" s="96" customFormat="1" ht="12" x14ac:dyDescent="0.2">
      <c r="A36" s="84"/>
      <c r="B36" s="85"/>
      <c r="C36" s="86"/>
      <c r="D36" s="87"/>
      <c r="E36" s="88"/>
      <c r="F36" s="88"/>
    </row>
    <row r="37" spans="1:6" s="96" customFormat="1" ht="45.6" x14ac:dyDescent="0.2">
      <c r="A37" s="78" t="s">
        <v>5</v>
      </c>
      <c r="B37" s="79" t="s">
        <v>41</v>
      </c>
      <c r="C37" s="80" t="s">
        <v>0</v>
      </c>
      <c r="D37" s="81">
        <f>45+60+55+12</f>
        <v>172</v>
      </c>
      <c r="E37" s="144">
        <v>0</v>
      </c>
      <c r="F37" s="83">
        <f>D37*E37</f>
        <v>0</v>
      </c>
    </row>
    <row r="38" spans="1:6" s="96" customFormat="1" ht="12" x14ac:dyDescent="0.2">
      <c r="A38" s="84"/>
      <c r="B38" s="85"/>
      <c r="C38" s="86"/>
      <c r="D38" s="87"/>
      <c r="E38" s="88"/>
      <c r="F38" s="88"/>
    </row>
    <row r="39" spans="1:6" s="96" customFormat="1" ht="34.200000000000003" x14ac:dyDescent="0.2">
      <c r="A39" s="78" t="s">
        <v>42</v>
      </c>
      <c r="B39" s="79" t="s">
        <v>48</v>
      </c>
      <c r="C39" s="80" t="s">
        <v>0</v>
      </c>
      <c r="D39" s="81">
        <f>45+55+50+10</f>
        <v>160</v>
      </c>
      <c r="E39" s="144">
        <v>0</v>
      </c>
      <c r="F39" s="83">
        <f>D39*E39</f>
        <v>0</v>
      </c>
    </row>
    <row r="40" spans="1:6" s="96" customFormat="1" ht="12" x14ac:dyDescent="0.2">
      <c r="A40" s="84"/>
      <c r="B40" s="85"/>
      <c r="C40" s="86"/>
      <c r="D40" s="87"/>
      <c r="E40" s="88"/>
      <c r="F40" s="88"/>
    </row>
    <row r="41" spans="1:6" s="96" customFormat="1" ht="27" customHeight="1" x14ac:dyDescent="0.2">
      <c r="A41" s="78" t="s">
        <v>47</v>
      </c>
      <c r="B41" s="79" t="s">
        <v>49</v>
      </c>
      <c r="C41" s="80" t="s">
        <v>0</v>
      </c>
      <c r="D41" s="81">
        <f>40+53+55+10</f>
        <v>158</v>
      </c>
      <c r="E41" s="144">
        <v>0</v>
      </c>
      <c r="F41" s="83">
        <f>D41*E41</f>
        <v>0</v>
      </c>
    </row>
    <row r="42" spans="1:6" s="101" customFormat="1" ht="12" x14ac:dyDescent="0.2">
      <c r="A42" s="74"/>
      <c r="B42" s="85"/>
      <c r="C42" s="86"/>
      <c r="D42" s="87"/>
      <c r="E42" s="88"/>
      <c r="F42" s="88"/>
    </row>
    <row r="43" spans="1:6" s="101" customFormat="1" ht="83.4" customHeight="1" x14ac:dyDescent="0.2">
      <c r="A43" s="78" t="s">
        <v>50</v>
      </c>
      <c r="B43" s="79" t="s">
        <v>62</v>
      </c>
      <c r="C43" s="80" t="s">
        <v>0</v>
      </c>
      <c r="D43" s="81">
        <f>1+2</f>
        <v>3</v>
      </c>
      <c r="E43" s="144">
        <v>0</v>
      </c>
      <c r="F43" s="83">
        <f>D43*E43</f>
        <v>0</v>
      </c>
    </row>
    <row r="44" spans="1:6" s="101" customFormat="1" ht="12" x14ac:dyDescent="0.2">
      <c r="A44" s="74"/>
      <c r="B44" s="85"/>
      <c r="C44" s="86"/>
      <c r="D44" s="87"/>
      <c r="E44" s="88"/>
      <c r="F44" s="88"/>
    </row>
    <row r="45" spans="1:6" s="102" customFormat="1" ht="12" x14ac:dyDescent="0.2">
      <c r="A45" s="78" t="s">
        <v>52</v>
      </c>
      <c r="B45" s="79" t="s">
        <v>9</v>
      </c>
      <c r="C45" s="80" t="s">
        <v>10</v>
      </c>
      <c r="D45" s="81">
        <v>1</v>
      </c>
      <c r="E45" s="144">
        <v>0</v>
      </c>
      <c r="F45" s="83">
        <f>D45*E45</f>
        <v>0</v>
      </c>
    </row>
    <row r="46" spans="1:6" s="102" customFormat="1" ht="12" x14ac:dyDescent="0.2">
      <c r="A46" s="74"/>
      <c r="B46" s="103" t="s">
        <v>8</v>
      </c>
      <c r="C46" s="76"/>
      <c r="D46" s="104"/>
      <c r="E46" s="30"/>
      <c r="F46" s="30"/>
    </row>
    <row r="47" spans="1:6" s="102" customFormat="1" ht="12.6" thickBot="1" x14ac:dyDescent="0.3">
      <c r="A47" s="41"/>
      <c r="B47" s="105"/>
      <c r="C47" s="76"/>
      <c r="D47" s="106"/>
      <c r="E47" s="30"/>
      <c r="F47" s="30"/>
    </row>
    <row r="48" spans="1:6" s="102" customFormat="1" ht="24.6" thickBot="1" x14ac:dyDescent="0.25">
      <c r="A48" s="90"/>
      <c r="B48" s="91" t="s">
        <v>33</v>
      </c>
      <c r="C48" s="92"/>
      <c r="D48" s="93"/>
      <c r="E48" s="94"/>
      <c r="F48" s="95">
        <f>SUM(F33:F45)</f>
        <v>0</v>
      </c>
    </row>
    <row r="49" spans="1:6" ht="13.8" thickBot="1" x14ac:dyDescent="0.3"/>
    <row r="50" spans="1:6" s="102" customFormat="1" ht="12.6" thickBot="1" x14ac:dyDescent="0.25">
      <c r="A50" s="68" t="s">
        <v>14</v>
      </c>
      <c r="B50" s="69" t="s">
        <v>2</v>
      </c>
      <c r="C50" s="70"/>
      <c r="D50" s="71"/>
      <c r="E50" s="72"/>
      <c r="F50" s="73"/>
    </row>
    <row r="51" spans="1:6" s="102" customFormat="1" ht="12" x14ac:dyDescent="0.2">
      <c r="A51" s="107"/>
      <c r="B51" s="108"/>
      <c r="C51" s="109"/>
      <c r="D51" s="110"/>
      <c r="E51" s="111"/>
      <c r="F51" s="112"/>
    </row>
    <row r="52" spans="1:6" s="102" customFormat="1" ht="12" x14ac:dyDescent="0.2">
      <c r="A52" s="107"/>
      <c r="B52" s="108"/>
      <c r="C52" s="109"/>
      <c r="D52" s="110"/>
      <c r="E52" s="111"/>
      <c r="F52" s="112"/>
    </row>
    <row r="53" spans="1:6" s="102" customFormat="1" ht="12" x14ac:dyDescent="0.2">
      <c r="A53" s="74"/>
      <c r="B53" s="100" t="s">
        <v>24</v>
      </c>
      <c r="C53" s="100"/>
      <c r="D53" s="100"/>
      <c r="E53" s="100"/>
      <c r="F53" s="30"/>
    </row>
    <row r="54" spans="1:6" s="102" customFormat="1" ht="12" x14ac:dyDescent="0.2">
      <c r="A54" s="74"/>
      <c r="B54" s="113"/>
      <c r="C54" s="76"/>
      <c r="D54" s="114"/>
      <c r="E54" s="32"/>
      <c r="F54" s="32"/>
    </row>
    <row r="55" spans="1:6" s="102" customFormat="1" ht="291.60000000000002" customHeight="1" x14ac:dyDescent="0.2">
      <c r="A55" s="78" t="s">
        <v>3</v>
      </c>
      <c r="B55" s="115" t="s">
        <v>69</v>
      </c>
      <c r="C55" s="80" t="s">
        <v>6</v>
      </c>
      <c r="D55" s="81">
        <f>2+2+2+2+4+2+4+4</f>
        <v>22</v>
      </c>
      <c r="E55" s="144">
        <v>0</v>
      </c>
      <c r="F55" s="83">
        <f>D55*E55</f>
        <v>0</v>
      </c>
    </row>
    <row r="56" spans="1:6" s="102" customFormat="1" ht="12" x14ac:dyDescent="0.2">
      <c r="A56" s="84"/>
      <c r="B56" s="116"/>
      <c r="C56" s="86"/>
      <c r="D56" s="87"/>
      <c r="E56" s="88"/>
      <c r="F56" s="88"/>
    </row>
    <row r="57" spans="1:6" s="102" customFormat="1" ht="303.60000000000002" customHeight="1" x14ac:dyDescent="0.2">
      <c r="A57" s="78" t="s">
        <v>4</v>
      </c>
      <c r="B57" s="115" t="s">
        <v>70</v>
      </c>
      <c r="C57" s="80" t="s">
        <v>6</v>
      </c>
      <c r="D57" s="81">
        <v>2</v>
      </c>
      <c r="E57" s="144">
        <v>0</v>
      </c>
      <c r="F57" s="83">
        <f>D57*E57</f>
        <v>0</v>
      </c>
    </row>
    <row r="58" spans="1:6" s="102" customFormat="1" ht="12" x14ac:dyDescent="0.2">
      <c r="A58" s="84"/>
      <c r="B58" s="116"/>
      <c r="C58" s="86"/>
      <c r="D58" s="87"/>
      <c r="E58" s="88"/>
      <c r="F58" s="88"/>
    </row>
    <row r="59" spans="1:6" s="102" customFormat="1" ht="167.4" customHeight="1" x14ac:dyDescent="0.2">
      <c r="A59" s="78" t="s">
        <v>5</v>
      </c>
      <c r="B59" s="115" t="s">
        <v>71</v>
      </c>
      <c r="C59" s="80" t="s">
        <v>6</v>
      </c>
      <c r="D59" s="81">
        <f>2+1+2+2</f>
        <v>7</v>
      </c>
      <c r="E59" s="144">
        <v>0</v>
      </c>
      <c r="F59" s="83">
        <f>D59*E59</f>
        <v>0</v>
      </c>
    </row>
    <row r="60" spans="1:6" s="102" customFormat="1" ht="12" x14ac:dyDescent="0.2">
      <c r="A60" s="78"/>
      <c r="B60" s="115"/>
      <c r="C60" s="80"/>
      <c r="D60" s="81"/>
      <c r="E60" s="82"/>
      <c r="F60" s="83"/>
    </row>
    <row r="61" spans="1:6" s="102" customFormat="1" ht="170.4" customHeight="1" x14ac:dyDescent="0.2">
      <c r="A61" s="78" t="s">
        <v>42</v>
      </c>
      <c r="B61" s="115" t="s">
        <v>72</v>
      </c>
      <c r="C61" s="80" t="s">
        <v>6</v>
      </c>
      <c r="D61" s="81">
        <v>1</v>
      </c>
      <c r="E61" s="144">
        <v>0</v>
      </c>
      <c r="F61" s="83">
        <f>D61*E61</f>
        <v>0</v>
      </c>
    </row>
    <row r="62" spans="1:6" s="102" customFormat="1" ht="12" x14ac:dyDescent="0.2">
      <c r="A62" s="78"/>
      <c r="B62" s="115"/>
      <c r="C62" s="80"/>
      <c r="D62" s="81"/>
      <c r="E62" s="82"/>
      <c r="F62" s="83"/>
    </row>
    <row r="63" spans="1:6" s="102" customFormat="1" ht="22.8" x14ac:dyDescent="0.2">
      <c r="A63" s="78" t="s">
        <v>42</v>
      </c>
      <c r="B63" s="115" t="s">
        <v>58</v>
      </c>
      <c r="C63" s="80" t="s">
        <v>6</v>
      </c>
      <c r="D63" s="81">
        <f>2+2+4+2+4+2</f>
        <v>16</v>
      </c>
      <c r="E63" s="144">
        <v>0</v>
      </c>
      <c r="F63" s="83">
        <f>D63*E63</f>
        <v>0</v>
      </c>
    </row>
    <row r="64" spans="1:6" s="102" customFormat="1" ht="12" x14ac:dyDescent="0.2">
      <c r="A64" s="84"/>
      <c r="B64" s="116"/>
      <c r="C64" s="86"/>
      <c r="D64" s="87"/>
      <c r="E64" s="88"/>
      <c r="F64" s="88"/>
    </row>
    <row r="65" spans="1:6" s="102" customFormat="1" ht="22.8" x14ac:dyDescent="0.2">
      <c r="A65" s="78" t="s">
        <v>47</v>
      </c>
      <c r="B65" s="115" t="s">
        <v>61</v>
      </c>
      <c r="C65" s="80" t="s">
        <v>6</v>
      </c>
      <c r="D65" s="81">
        <v>2</v>
      </c>
      <c r="E65" s="144">
        <v>0</v>
      </c>
      <c r="F65" s="83">
        <f>D65*E65</f>
        <v>0</v>
      </c>
    </row>
    <row r="66" spans="1:6" s="102" customFormat="1" ht="12" x14ac:dyDescent="0.2">
      <c r="A66" s="84"/>
      <c r="B66" s="116"/>
      <c r="C66" s="86"/>
      <c r="D66" s="87"/>
      <c r="E66" s="88"/>
      <c r="F66" s="88"/>
    </row>
    <row r="67" spans="1:6" s="102" customFormat="1" ht="45.6" x14ac:dyDescent="0.2">
      <c r="A67" s="78" t="s">
        <v>50</v>
      </c>
      <c r="B67" s="115" t="s">
        <v>60</v>
      </c>
      <c r="C67" s="80" t="s">
        <v>6</v>
      </c>
      <c r="D67" s="81">
        <v>1</v>
      </c>
      <c r="E67" s="144">
        <v>0</v>
      </c>
      <c r="F67" s="83">
        <f>D67*E67</f>
        <v>0</v>
      </c>
    </row>
    <row r="68" spans="1:6" s="102" customFormat="1" ht="12" x14ac:dyDescent="0.2">
      <c r="A68" s="74"/>
      <c r="B68" s="117"/>
      <c r="C68" s="109"/>
      <c r="D68" s="118"/>
      <c r="E68" s="33"/>
      <c r="F68" s="33"/>
    </row>
    <row r="69" spans="1:6" s="46" customFormat="1" ht="12" x14ac:dyDescent="0.25">
      <c r="A69" s="78" t="s">
        <v>52</v>
      </c>
      <c r="B69" s="79" t="s">
        <v>9</v>
      </c>
      <c r="C69" s="80" t="s">
        <v>10</v>
      </c>
      <c r="D69" s="81">
        <v>1</v>
      </c>
      <c r="E69" s="144">
        <v>0</v>
      </c>
      <c r="F69" s="83">
        <f>D69*E69</f>
        <v>0</v>
      </c>
    </row>
    <row r="70" spans="1:6" s="102" customFormat="1" ht="12.6" thickBot="1" x14ac:dyDescent="0.25">
      <c r="A70" s="74"/>
      <c r="B70" s="117"/>
      <c r="C70" s="109"/>
      <c r="D70" s="119"/>
      <c r="E70" s="31"/>
      <c r="F70" s="31"/>
    </row>
    <row r="71" spans="1:6" s="102" customFormat="1" ht="13.8" thickBot="1" x14ac:dyDescent="0.25">
      <c r="A71" s="120"/>
      <c r="B71" s="91" t="s">
        <v>34</v>
      </c>
      <c r="C71" s="121"/>
      <c r="D71" s="122"/>
      <c r="E71" s="123"/>
      <c r="F71" s="124">
        <f>SUM(F55:F69)</f>
        <v>0</v>
      </c>
    </row>
    <row r="72" spans="1:6" ht="13.8" thickBot="1" x14ac:dyDescent="0.3"/>
    <row r="73" spans="1:6" s="102" customFormat="1" ht="12.6" thickBot="1" x14ac:dyDescent="0.25">
      <c r="A73" s="68" t="s">
        <v>25</v>
      </c>
      <c r="B73" s="69" t="s">
        <v>40</v>
      </c>
      <c r="C73" s="70"/>
      <c r="D73" s="71"/>
      <c r="E73" s="72"/>
      <c r="F73" s="73"/>
    </row>
    <row r="74" spans="1:6" s="102" customFormat="1" ht="11.4" x14ac:dyDescent="0.2">
      <c r="A74" s="125"/>
      <c r="B74" s="105"/>
      <c r="C74" s="76"/>
      <c r="D74" s="106"/>
      <c r="E74" s="30"/>
      <c r="F74" s="30"/>
    </row>
    <row r="75" spans="1:6" s="102" customFormat="1" ht="96.6" customHeight="1" x14ac:dyDescent="0.2">
      <c r="A75" s="78" t="s">
        <v>3</v>
      </c>
      <c r="B75" s="79" t="s">
        <v>43</v>
      </c>
      <c r="C75" s="80" t="s">
        <v>6</v>
      </c>
      <c r="D75" s="81">
        <f>2+1+2+2</f>
        <v>7</v>
      </c>
      <c r="E75" s="144">
        <v>0</v>
      </c>
      <c r="F75" s="83">
        <f>D75*E75</f>
        <v>0</v>
      </c>
    </row>
    <row r="76" spans="1:6" s="102" customFormat="1" ht="11.4" x14ac:dyDescent="0.2">
      <c r="A76" s="125"/>
      <c r="B76" s="105"/>
      <c r="C76" s="76"/>
      <c r="D76" s="106"/>
      <c r="E76" s="30"/>
      <c r="F76" s="30"/>
    </row>
    <row r="77" spans="1:6" s="102" customFormat="1" ht="98.4" customHeight="1" x14ac:dyDescent="0.2">
      <c r="A77" s="78" t="s">
        <v>4</v>
      </c>
      <c r="B77" s="79" t="s">
        <v>44</v>
      </c>
      <c r="C77" s="80" t="s">
        <v>0</v>
      </c>
      <c r="D77" s="81">
        <f>50+60+60+10</f>
        <v>180</v>
      </c>
      <c r="E77" s="144">
        <v>0</v>
      </c>
      <c r="F77" s="83">
        <f>D77*E77</f>
        <v>0</v>
      </c>
    </row>
    <row r="78" spans="1:6" s="102" customFormat="1" ht="11.4" x14ac:dyDescent="0.2">
      <c r="A78" s="125"/>
      <c r="B78" s="105"/>
      <c r="C78" s="76"/>
      <c r="D78" s="106"/>
      <c r="E78" s="30"/>
      <c r="F78" s="30"/>
    </row>
    <row r="79" spans="1:6" s="102" customFormat="1" ht="151.19999999999999" customHeight="1" x14ac:dyDescent="0.2">
      <c r="A79" s="78" t="s">
        <v>46</v>
      </c>
      <c r="B79" s="79" t="s">
        <v>45</v>
      </c>
      <c r="C79" s="80" t="s">
        <v>0</v>
      </c>
      <c r="D79" s="81">
        <f>50+60+60+10</f>
        <v>180</v>
      </c>
      <c r="E79" s="144">
        <v>0</v>
      </c>
      <c r="F79" s="83">
        <f>D79*E79</f>
        <v>0</v>
      </c>
    </row>
    <row r="80" spans="1:6" s="102" customFormat="1" ht="11.4" x14ac:dyDescent="0.2">
      <c r="A80" s="125"/>
      <c r="B80" s="105"/>
      <c r="C80" s="76"/>
      <c r="D80" s="106"/>
      <c r="E80" s="30"/>
      <c r="F80" s="30"/>
    </row>
    <row r="81" spans="1:6" s="102" customFormat="1" ht="115.2" customHeight="1" x14ac:dyDescent="0.2">
      <c r="A81" s="78" t="s">
        <v>42</v>
      </c>
      <c r="B81" s="79" t="s">
        <v>73</v>
      </c>
      <c r="C81" s="80" t="s">
        <v>0</v>
      </c>
      <c r="D81" s="81">
        <f>50+60+60+10</f>
        <v>180</v>
      </c>
      <c r="E81" s="144">
        <v>0</v>
      </c>
      <c r="F81" s="83">
        <f>D81*E81</f>
        <v>0</v>
      </c>
    </row>
    <row r="82" spans="1:6" s="102" customFormat="1" ht="11.4" x14ac:dyDescent="0.2">
      <c r="A82" s="125"/>
      <c r="B82" s="105"/>
      <c r="C82" s="76"/>
      <c r="D82" s="106"/>
      <c r="E82" s="30"/>
      <c r="F82" s="30"/>
    </row>
    <row r="83" spans="1:6" s="102" customFormat="1" ht="87" customHeight="1" x14ac:dyDescent="0.2">
      <c r="A83" s="78" t="s">
        <v>47</v>
      </c>
      <c r="B83" s="79" t="s">
        <v>51</v>
      </c>
      <c r="C83" s="80" t="s">
        <v>10</v>
      </c>
      <c r="D83" s="81">
        <f>2+2+2+1</f>
        <v>7</v>
      </c>
      <c r="E83" s="144">
        <v>0</v>
      </c>
      <c r="F83" s="83">
        <f>D83*E83</f>
        <v>0</v>
      </c>
    </row>
    <row r="84" spans="1:6" s="102" customFormat="1" ht="11.4" x14ac:dyDescent="0.2">
      <c r="A84" s="125"/>
      <c r="B84" s="105"/>
      <c r="C84" s="76"/>
      <c r="D84" s="106"/>
      <c r="E84" s="30"/>
      <c r="F84" s="30"/>
    </row>
    <row r="85" spans="1:6" s="102" customFormat="1" ht="139.80000000000001" customHeight="1" x14ac:dyDescent="0.2">
      <c r="A85" s="78" t="s">
        <v>50</v>
      </c>
      <c r="B85" s="79" t="s">
        <v>74</v>
      </c>
      <c r="C85" s="80" t="s">
        <v>10</v>
      </c>
      <c r="D85" s="81">
        <f>2+2+2+1</f>
        <v>7</v>
      </c>
      <c r="E85" s="144">
        <v>0</v>
      </c>
      <c r="F85" s="83">
        <f>D85*E85</f>
        <v>0</v>
      </c>
    </row>
    <row r="86" spans="1:6" s="102" customFormat="1" ht="12" x14ac:dyDescent="0.2">
      <c r="A86" s="84"/>
      <c r="B86" s="85"/>
      <c r="C86" s="86"/>
      <c r="D86" s="87"/>
      <c r="E86" s="88"/>
      <c r="F86" s="88"/>
    </row>
    <row r="87" spans="1:6" s="102" customFormat="1" ht="22.8" x14ac:dyDescent="0.2">
      <c r="A87" s="78" t="s">
        <v>52</v>
      </c>
      <c r="B87" s="79" t="s">
        <v>66</v>
      </c>
      <c r="C87" s="80" t="s">
        <v>10</v>
      </c>
      <c r="D87" s="81">
        <v>1</v>
      </c>
      <c r="E87" s="144">
        <v>0</v>
      </c>
      <c r="F87" s="83">
        <f>D87*E87</f>
        <v>0</v>
      </c>
    </row>
    <row r="88" spans="1:6" s="102" customFormat="1" ht="11.4" x14ac:dyDescent="0.2">
      <c r="A88" s="125"/>
      <c r="B88" s="105"/>
      <c r="C88" s="76"/>
      <c r="D88" s="106"/>
      <c r="E88" s="30"/>
      <c r="F88" s="30"/>
    </row>
    <row r="89" spans="1:6" s="102" customFormat="1" ht="12" x14ac:dyDescent="0.2">
      <c r="A89" s="78" t="s">
        <v>65</v>
      </c>
      <c r="B89" s="79" t="s">
        <v>9</v>
      </c>
      <c r="C89" s="80" t="s">
        <v>10</v>
      </c>
      <c r="D89" s="81">
        <v>1</v>
      </c>
      <c r="E89" s="144">
        <v>0</v>
      </c>
      <c r="F89" s="83">
        <f>D89*E89</f>
        <v>0</v>
      </c>
    </row>
    <row r="90" spans="1:6" s="102" customFormat="1" ht="12" thickBot="1" x14ac:dyDescent="0.25">
      <c r="A90" s="125"/>
      <c r="B90" s="105"/>
      <c r="C90" s="76"/>
      <c r="D90" s="106"/>
      <c r="E90" s="30"/>
      <c r="F90" s="30"/>
    </row>
    <row r="91" spans="1:6" s="102" customFormat="1" ht="12.6" thickBot="1" x14ac:dyDescent="0.25">
      <c r="A91" s="90"/>
      <c r="B91" s="91" t="s">
        <v>53</v>
      </c>
      <c r="C91" s="92"/>
      <c r="D91" s="93"/>
      <c r="E91" s="94"/>
      <c r="F91" s="95">
        <f>SUM(F75:F89)</f>
        <v>0</v>
      </c>
    </row>
    <row r="92" spans="1:6" ht="13.8" thickBot="1" x14ac:dyDescent="0.3"/>
    <row r="93" spans="1:6" ht="31.2" customHeight="1" thickBot="1" x14ac:dyDescent="0.3">
      <c r="A93" s="68" t="s">
        <v>54</v>
      </c>
      <c r="B93" s="69" t="s">
        <v>7</v>
      </c>
      <c r="C93" s="70"/>
      <c r="D93" s="71"/>
      <c r="E93" s="72"/>
      <c r="F93" s="73"/>
    </row>
    <row r="94" spans="1:6" x14ac:dyDescent="0.25">
      <c r="A94" s="74"/>
      <c r="B94" s="105"/>
      <c r="C94" s="43"/>
      <c r="D94" s="99"/>
      <c r="E94" s="29"/>
      <c r="F94" s="29"/>
    </row>
    <row r="95" spans="1:6" x14ac:dyDescent="0.25">
      <c r="A95" s="74"/>
      <c r="B95" s="105"/>
      <c r="C95" s="43"/>
      <c r="D95" s="99"/>
      <c r="E95" s="29"/>
      <c r="F95" s="29"/>
    </row>
    <row r="96" spans="1:6" ht="77.400000000000006" customHeight="1" x14ac:dyDescent="0.25">
      <c r="A96" s="78" t="s">
        <v>3</v>
      </c>
      <c r="B96" s="79" t="s">
        <v>75</v>
      </c>
      <c r="C96" s="80" t="s">
        <v>10</v>
      </c>
      <c r="D96" s="81">
        <v>1</v>
      </c>
      <c r="E96" s="144">
        <v>0</v>
      </c>
      <c r="F96" s="83">
        <f>D96*E96</f>
        <v>0</v>
      </c>
    </row>
    <row r="97" spans="1:6" x14ac:dyDescent="0.25">
      <c r="A97" s="84"/>
      <c r="B97" s="85"/>
      <c r="C97" s="86"/>
      <c r="D97" s="87"/>
      <c r="E97" s="88"/>
      <c r="F97" s="88"/>
    </row>
    <row r="98" spans="1:6" ht="122.4" customHeight="1" x14ac:dyDescent="0.25">
      <c r="A98" s="78" t="s">
        <v>4</v>
      </c>
      <c r="B98" s="79" t="s">
        <v>35</v>
      </c>
      <c r="C98" s="80" t="s">
        <v>10</v>
      </c>
      <c r="D98" s="81">
        <v>1</v>
      </c>
      <c r="E98" s="144">
        <v>0</v>
      </c>
      <c r="F98" s="83">
        <f>D98*E98</f>
        <v>0</v>
      </c>
    </row>
    <row r="99" spans="1:6" x14ac:dyDescent="0.25">
      <c r="A99" s="84"/>
      <c r="B99" s="85"/>
      <c r="C99" s="86"/>
      <c r="D99" s="87"/>
      <c r="E99" s="88"/>
      <c r="F99" s="88"/>
    </row>
    <row r="100" spans="1:6" ht="13.8" thickBot="1" x14ac:dyDescent="0.3">
      <c r="A100" s="74"/>
      <c r="B100" s="126"/>
      <c r="C100" s="76"/>
      <c r="D100" s="106"/>
      <c r="E100" s="30"/>
      <c r="F100" s="31"/>
    </row>
    <row r="101" spans="1:6" ht="24.6" thickBot="1" x14ac:dyDescent="0.3">
      <c r="A101" s="90"/>
      <c r="B101" s="91" t="s">
        <v>55</v>
      </c>
      <c r="C101" s="92"/>
      <c r="D101" s="93"/>
      <c r="E101" s="94"/>
      <c r="F101" s="95">
        <f>SUM(F96:F99)</f>
        <v>0</v>
      </c>
    </row>
    <row r="102" spans="1:6" ht="13.8" thickBot="1" x14ac:dyDescent="0.3"/>
    <row r="103" spans="1:6" s="102" customFormat="1" ht="12.6" thickBot="1" x14ac:dyDescent="0.25">
      <c r="A103" s="127"/>
      <c r="B103" s="128" t="s">
        <v>12</v>
      </c>
      <c r="C103" s="128"/>
      <c r="D103" s="128"/>
      <c r="E103" s="128"/>
      <c r="F103" s="129"/>
    </row>
    <row r="104" spans="1:6" s="102" customFormat="1" ht="12.6" thickBot="1" x14ac:dyDescent="0.25">
      <c r="A104" s="130"/>
      <c r="B104" s="131"/>
      <c r="C104" s="131"/>
      <c r="D104" s="131"/>
      <c r="E104" s="131"/>
      <c r="F104" s="132"/>
    </row>
    <row r="105" spans="1:6" s="32" customFormat="1" ht="12.6" thickBot="1" x14ac:dyDescent="0.25">
      <c r="A105" s="133" t="s">
        <v>26</v>
      </c>
      <c r="B105" s="134" t="str">
        <f>B7</f>
        <v>DEMONTAŽNI I PRIPREMNI RADOVI</v>
      </c>
      <c r="C105" s="134"/>
      <c r="D105" s="135"/>
      <c r="E105" s="136"/>
      <c r="F105" s="137">
        <f>F27</f>
        <v>0</v>
      </c>
    </row>
    <row r="106" spans="1:6" s="32" customFormat="1" ht="12.6" thickBot="1" x14ac:dyDescent="0.25">
      <c r="A106" s="97"/>
      <c r="B106" s="138"/>
      <c r="C106" s="138"/>
      <c r="D106" s="139"/>
      <c r="E106" s="140"/>
      <c r="F106" s="141"/>
    </row>
    <row r="107" spans="1:6" s="32" customFormat="1" ht="12.6" thickBot="1" x14ac:dyDescent="0.25">
      <c r="A107" s="133" t="s">
        <v>23</v>
      </c>
      <c r="B107" s="134" t="str">
        <f>B29</f>
        <v>KABELI  I INSTALACIJSKI MATERIJAL</v>
      </c>
      <c r="C107" s="134"/>
      <c r="D107" s="135"/>
      <c r="E107" s="136"/>
      <c r="F107" s="137">
        <f>F48</f>
        <v>0</v>
      </c>
    </row>
    <row r="108" spans="1:6" s="32" customFormat="1" ht="12.6" thickBot="1" x14ac:dyDescent="0.25">
      <c r="A108" s="97"/>
      <c r="B108" s="138"/>
      <c r="C108" s="138"/>
      <c r="D108" s="139"/>
      <c r="E108" s="140"/>
      <c r="F108" s="141"/>
    </row>
    <row r="109" spans="1:6" s="32" customFormat="1" ht="12.6" thickBot="1" x14ac:dyDescent="0.25">
      <c r="A109" s="133" t="s">
        <v>14</v>
      </c>
      <c r="B109" s="134" t="str">
        <f>B50</f>
        <v>RASVJETA</v>
      </c>
      <c r="C109" s="134"/>
      <c r="D109" s="135"/>
      <c r="E109" s="136"/>
      <c r="F109" s="137">
        <f>F71</f>
        <v>0</v>
      </c>
    </row>
    <row r="110" spans="1:6" s="32" customFormat="1" ht="12.6" thickBot="1" x14ac:dyDescent="0.25">
      <c r="A110" s="97"/>
      <c r="B110" s="142"/>
      <c r="C110" s="138"/>
      <c r="D110" s="139"/>
      <c r="E110" s="140"/>
      <c r="F110" s="58"/>
    </row>
    <row r="111" spans="1:6" s="32" customFormat="1" ht="12.6" thickBot="1" x14ac:dyDescent="0.25">
      <c r="A111" s="133" t="s">
        <v>25</v>
      </c>
      <c r="B111" s="134" t="str">
        <f>B73</f>
        <v>GRAĐEVINSKI RADOVI</v>
      </c>
      <c r="C111" s="134"/>
      <c r="D111" s="135"/>
      <c r="E111" s="136"/>
      <c r="F111" s="137">
        <f>F91</f>
        <v>0</v>
      </c>
    </row>
    <row r="112" spans="1:6" s="32" customFormat="1" ht="12.6" thickBot="1" x14ac:dyDescent="0.25">
      <c r="A112" s="97"/>
      <c r="B112" s="142"/>
      <c r="C112" s="138"/>
      <c r="D112" s="139"/>
      <c r="E112" s="140"/>
      <c r="F112" s="58"/>
    </row>
    <row r="113" spans="1:6" s="32" customFormat="1" ht="12.6" thickBot="1" x14ac:dyDescent="0.25">
      <c r="A113" s="133" t="s">
        <v>54</v>
      </c>
      <c r="B113" s="134" t="str">
        <f>B93</f>
        <v>ISPITIVANJE INSTALACIJE, ATESTI I DOKUMENTACIJA</v>
      </c>
      <c r="C113" s="134"/>
      <c r="D113" s="135"/>
      <c r="E113" s="136"/>
      <c r="F113" s="137">
        <f>F101</f>
        <v>0</v>
      </c>
    </row>
    <row r="114" spans="1:6" s="32" customFormat="1" ht="12.6" thickBot="1" x14ac:dyDescent="0.3">
      <c r="A114" s="97"/>
      <c r="B114" s="75"/>
      <c r="C114" s="76"/>
      <c r="D114" s="143"/>
      <c r="E114" s="132"/>
      <c r="F114" s="29"/>
    </row>
    <row r="115" spans="1:6" s="102" customFormat="1" ht="12.6" thickBot="1" x14ac:dyDescent="0.25">
      <c r="A115" s="90"/>
      <c r="B115" s="91" t="s">
        <v>11</v>
      </c>
      <c r="C115" s="92"/>
      <c r="D115" s="93"/>
      <c r="E115" s="94"/>
      <c r="F115" s="95">
        <f>SUM(F105:F113)</f>
        <v>0</v>
      </c>
    </row>
  </sheetData>
  <sheetProtection algorithmName="SHA-512" hashValue="56zRStdyqI4AertUhO/GVQ4fT72vXOGm4USUClW3SCBBYD4097T2CbeWonWtcUkMqBFCHI++e94mJCccEF6uYg==" saltValue="AqLSGQQduSz6FD5EBD136w==" spinCount="100000" sheet="1" objects="1" scenarios="1"/>
  <mergeCells count="9">
    <mergeCell ref="E1:F1"/>
    <mergeCell ref="B31:E31"/>
    <mergeCell ref="B53:E53"/>
    <mergeCell ref="B113:C113"/>
    <mergeCell ref="B103:E103"/>
    <mergeCell ref="B105:C105"/>
    <mergeCell ref="B107:C107"/>
    <mergeCell ref="B109:C109"/>
    <mergeCell ref="B111:C111"/>
  </mergeCells>
  <pageMargins left="0.7" right="0.7" top="0.75" bottom="0.75" header="0.3" footer="0.3"/>
  <pageSetup paperSize="9" scale="91" orientation="portrait" r:id="rId1"/>
  <rowBreaks count="3" manualBreakCount="3">
    <brk id="56" max="5" man="1"/>
    <brk id="72" max="5" man="1"/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NASLOVNICA</vt:lpstr>
      <vt:lpstr>TROŠKOVNIK</vt:lpstr>
      <vt:lpstr>NASLOVNICA!Print_Area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Troškovnik elektroinstalcija</dc:title>
  <dc:creator>"NNS-EL-ING" d.o.o.</dc:creator>
  <cp:lastModifiedBy>adminoffice</cp:lastModifiedBy>
  <cp:lastPrinted>2025-05-16T11:27:08Z</cp:lastPrinted>
  <dcterms:created xsi:type="dcterms:W3CDTF">2001-11-05T10:04:31Z</dcterms:created>
  <dcterms:modified xsi:type="dcterms:W3CDTF">2025-05-16T11:27:58Z</dcterms:modified>
</cp:coreProperties>
</file>